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095" windowWidth="10275" windowHeight="9195" tabRatio="811" activeTab="0"/>
  </bookViews>
  <sheets>
    <sheet name="표지" sheetId="1" r:id="rId1"/>
    <sheet name="예산총칙" sheetId="2" r:id="rId2"/>
    <sheet name="총괄표" sheetId="3" r:id="rId3"/>
    <sheet name="(수입-교육부)" sheetId="4" r:id="rId4"/>
    <sheet name="(지출-교육부)" sheetId="5" r:id="rId5"/>
  </sheets>
  <externalReferences>
    <externalReference r:id="rId8"/>
    <externalReference r:id="rId9"/>
  </externalReferences>
  <definedNames>
    <definedName name="iv">'[1]교비지출'!#REF!</definedName>
    <definedName name="_xlnm.Print_Area" localSheetId="3">'(수입-교육부)'!$A$1:$H$68</definedName>
    <definedName name="_xlnm.Print_Area" localSheetId="4">'(지출-교육부)'!$A$1:$H$103</definedName>
    <definedName name="_xlnm.Print_Titles" localSheetId="3">'(수입-교육부)'!$3:$5</definedName>
    <definedName name="_xlnm.Print_Titles" localSheetId="4">'(지출-교육부)'!$1:$3</definedName>
  </definedNames>
  <calcPr fullCalcOnLoad="1"/>
</workbook>
</file>

<file path=xl/sharedStrings.xml><?xml version="1.0" encoding="utf-8"?>
<sst xmlns="http://schemas.openxmlformats.org/spreadsheetml/2006/main" count="331" uniqueCount="277">
  <si>
    <t xml:space="preserve">                    (단위 : 천원)</t>
  </si>
  <si>
    <t>금  액</t>
  </si>
  <si>
    <t>구성비</t>
  </si>
  <si>
    <t xml:space="preserve"> </t>
  </si>
  <si>
    <t>. 예산편성 기본방침은 대학, 산업체, 연구소, 정부 지자체간의 연계와 산학협력을 바탕으로  지식 기술</t>
  </si>
  <si>
    <t>등을 통한 대학 경쟁력 제고를 강화하는데 있다.</t>
  </si>
  <si>
    <t xml:space="preserve">. 주요사업으로는 산학협력계약을 체결 이행하는 산학협력단을 통하여 산학협력 관련 정부재정사업, </t>
  </si>
  <si>
    <t>의 혁신과 교육의 질적 향상을 기본으로 세계화 정보화 시대에 맞는 교육혁신과 신산학협력체제의 개편</t>
  </si>
  <si>
    <t>각 지원센터, 창업보육센터등에 대한 종합관리와 지적재산권의 취득 및 관리, 기술 이전 및 사업화 촉진</t>
  </si>
  <si>
    <t>. 예산의 산출내역 단위는 원으로 하며, 천원 단위로 절상한다.</t>
  </si>
  <si>
    <t xml:space="preserve">관       별  </t>
  </si>
  <si>
    <t>산학협력수익</t>
  </si>
  <si>
    <t>기말의 자금</t>
  </si>
  <si>
    <t>전입 및 기부금수익</t>
  </si>
  <si>
    <t>운영외수익</t>
  </si>
  <si>
    <t>운
영
수
입</t>
  </si>
  <si>
    <t>계</t>
  </si>
  <si>
    <t>투자활동수입</t>
  </si>
  <si>
    <t>재무활동수입</t>
  </si>
  <si>
    <t>계</t>
  </si>
  <si>
    <t>자
산
부
채
수
입</t>
  </si>
  <si>
    <t>기초의자금</t>
  </si>
  <si>
    <t>기초의
자금</t>
  </si>
  <si>
    <t>관     별</t>
  </si>
  <si>
    <t>운  영  수   입</t>
  </si>
  <si>
    <t>운  영  지   출</t>
  </si>
  <si>
    <t>산학협력비</t>
  </si>
  <si>
    <t>일반관리비</t>
  </si>
  <si>
    <t>운영외비용</t>
  </si>
  <si>
    <t>투자활동지출</t>
  </si>
  <si>
    <t>재무활동지출</t>
  </si>
  <si>
    <t>자
산
부
채
지
출</t>
  </si>
  <si>
    <t>기말의
자금</t>
  </si>
  <si>
    <t>운영수입 예산총계</t>
  </si>
  <si>
    <t>운영 지출 총계</t>
  </si>
  <si>
    <t>운
영
지
출</t>
  </si>
  <si>
    <t>등에 필요한 기반구축과 중장기발전계획이 차질없이 추진될 수 있도록 한다.</t>
  </si>
  <si>
    <t>. 예산은 목적외 사용을 금하며, 각 사업이 적시 적기에 집행되도록 관리체제를 강화한다.</t>
  </si>
  <si>
    <t>을지대학교  산학협력단</t>
  </si>
  <si>
    <t>학교회계전출금</t>
  </si>
  <si>
    <t>간접비사업비</t>
  </si>
  <si>
    <t>지원(보조)금수익</t>
  </si>
  <si>
    <t>지원(보조)사업비</t>
  </si>
  <si>
    <t>간접비수익</t>
  </si>
  <si>
    <r>
      <t xml:space="preserve">(1) </t>
    </r>
    <r>
      <rPr>
        <b/>
        <sz val="11"/>
        <rFont val="돋움"/>
        <family val="3"/>
      </rPr>
      <t>운영수</t>
    </r>
    <r>
      <rPr>
        <b/>
        <sz val="11"/>
        <rFont val="돋움"/>
        <family val="3"/>
      </rPr>
      <t>입</t>
    </r>
  </si>
  <si>
    <t xml:space="preserve"> </t>
  </si>
  <si>
    <t>(단위 : 천원)</t>
  </si>
  <si>
    <t>과               목</t>
  </si>
  <si>
    <t>증(-)감</t>
  </si>
  <si>
    <r>
      <t>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출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초</t>
    </r>
  </si>
  <si>
    <t>금액(원)</t>
  </si>
  <si>
    <t>추가조정</t>
  </si>
  <si>
    <t>조정추가</t>
  </si>
  <si>
    <t>관</t>
  </si>
  <si>
    <t>항</t>
  </si>
  <si>
    <t>목</t>
  </si>
  <si>
    <t>(  A  )</t>
  </si>
  <si>
    <t>(  A  -  B  )</t>
  </si>
  <si>
    <t>산학협력수익</t>
  </si>
  <si>
    <t>산학협력연구
수익</t>
  </si>
  <si>
    <t>계</t>
  </si>
  <si>
    <t>교육운영수익</t>
  </si>
  <si>
    <t>지적재산운영
이전수익</t>
  </si>
  <si>
    <t>지적재산권운영
이전수익</t>
  </si>
  <si>
    <t>설비자산사용료
수익</t>
  </si>
  <si>
    <t>RIC  및 중앙기기센터 분석료수익</t>
  </si>
  <si>
    <t>임대료수익</t>
  </si>
  <si>
    <t>창업보육센터 및 체험관임대료 수입</t>
  </si>
  <si>
    <t>기타산학협력
수익</t>
  </si>
  <si>
    <t>지원(보조)금수익</t>
  </si>
  <si>
    <t>아동발달센터, 상인대학원,신흥제2어린이집</t>
  </si>
  <si>
    <t>기타지원금수익</t>
  </si>
  <si>
    <t>교비회계지원금</t>
  </si>
  <si>
    <t>지역혁신센터(RIC) 대응자금</t>
  </si>
  <si>
    <t>간접비수익</t>
  </si>
  <si>
    <t>산학협력연구수익</t>
  </si>
  <si>
    <t>성남+대전 연구과제간접비</t>
  </si>
  <si>
    <t>지원금수익</t>
  </si>
  <si>
    <t>연구수익</t>
  </si>
  <si>
    <t>아동발달센터, 상인대학원</t>
  </si>
  <si>
    <t>전입및기부금
수익</t>
  </si>
  <si>
    <t>전입금수익</t>
  </si>
  <si>
    <t>학교회계전입금</t>
  </si>
  <si>
    <t>기부금수익</t>
  </si>
  <si>
    <t>일반기부금</t>
  </si>
  <si>
    <t>지정기부금</t>
  </si>
  <si>
    <t>개인기부+주식수증</t>
  </si>
  <si>
    <t>운영외수익</t>
  </si>
  <si>
    <t>이자수익</t>
  </si>
  <si>
    <t xml:space="preserve"> 예금이자수입(성남,대전)</t>
  </si>
  <si>
    <t>기타운영외수익</t>
  </si>
  <si>
    <t xml:space="preserve">시바비젼 운영관리비 수입 등 </t>
  </si>
  <si>
    <t>운영수익합계</t>
  </si>
  <si>
    <t>투자활동수입</t>
  </si>
  <si>
    <t>유형자산매각대</t>
  </si>
  <si>
    <t>기계기구매각대</t>
  </si>
  <si>
    <t>기타유형자산매각</t>
  </si>
  <si>
    <t>기타비유동자산수입</t>
  </si>
  <si>
    <t>연구기금인출수입</t>
  </si>
  <si>
    <t>재무활동수입</t>
  </si>
  <si>
    <t>부채의 수입</t>
  </si>
  <si>
    <t>임대보증금의
증     가    액</t>
  </si>
  <si>
    <t>창보 및 체험관 입주업체 임대보증금 등</t>
  </si>
  <si>
    <t>기타고정부채의
증               가</t>
  </si>
  <si>
    <t>기본금의조달</t>
  </si>
  <si>
    <t>출연기본금의
증            가</t>
  </si>
  <si>
    <t>법인출연금의
증            가</t>
  </si>
  <si>
    <t>자본 및 부채수입 합계</t>
  </si>
  <si>
    <t>기초의자금</t>
  </si>
  <si>
    <t>전기이월결산자금</t>
  </si>
  <si>
    <t>자금수입예산총계</t>
  </si>
  <si>
    <t xml:space="preserve"> </t>
  </si>
  <si>
    <t>(2) 운영지출</t>
  </si>
  <si>
    <t>(단위 : 천원)</t>
  </si>
  <si>
    <r>
      <t xml:space="preserve">과 </t>
    </r>
    <r>
      <rPr>
        <sz val="11"/>
        <rFont val="돋움"/>
        <family val="3"/>
      </rPr>
      <t xml:space="preserve">          목</t>
    </r>
  </si>
  <si>
    <t>증(-)감</t>
  </si>
  <si>
    <r>
      <t>산  출  기</t>
    </r>
    <r>
      <rPr>
        <sz val="11"/>
        <rFont val="돋움"/>
        <family val="3"/>
      </rPr>
      <t xml:space="preserve"> 초</t>
    </r>
  </si>
  <si>
    <t>금액(원)</t>
  </si>
  <si>
    <t>관</t>
  </si>
  <si>
    <t>항</t>
  </si>
  <si>
    <t>목</t>
  </si>
  <si>
    <t>(  A  -  B  )</t>
  </si>
  <si>
    <t>산학협력비</t>
  </si>
  <si>
    <t xml:space="preserve"> </t>
  </si>
  <si>
    <t>산학협력연구비</t>
  </si>
  <si>
    <t>인건비</t>
  </si>
  <si>
    <t xml:space="preserve">외부수탁연구비(성남), 
외부수탁연구비(대전), </t>
  </si>
  <si>
    <t>학생인건비</t>
  </si>
  <si>
    <t>연구장비 재료비</t>
  </si>
  <si>
    <t>연구활동비</t>
  </si>
  <si>
    <t>연구수당</t>
  </si>
  <si>
    <t>위탁연구개발비</t>
  </si>
  <si>
    <t>교육운영비</t>
  </si>
  <si>
    <t xml:space="preserve"> </t>
  </si>
  <si>
    <t>인건비</t>
  </si>
  <si>
    <t xml:space="preserve"> </t>
  </si>
  <si>
    <t>교육과정개발비</t>
  </si>
  <si>
    <t>장학금</t>
  </si>
  <si>
    <t>실험실습비</t>
  </si>
  <si>
    <t>기타교육운영비</t>
  </si>
  <si>
    <t>지적재산권운영이전비</t>
  </si>
  <si>
    <t>지적재산권운영이전비</t>
  </si>
  <si>
    <t>산학협력보상금</t>
  </si>
  <si>
    <t>학교시설사용료</t>
  </si>
  <si>
    <r>
      <t>지원(보조</t>
    </r>
    <r>
      <rPr>
        <sz val="11"/>
        <rFont val="돋움"/>
        <family val="3"/>
      </rPr>
      <t>)</t>
    </r>
    <r>
      <rPr>
        <sz val="11"/>
        <rFont val="돋움"/>
        <family val="3"/>
      </rPr>
      <t>금사업비</t>
    </r>
  </si>
  <si>
    <t>연구비</t>
  </si>
  <si>
    <r>
      <t>인건비(연구</t>
    </r>
    <r>
      <rPr>
        <sz val="11"/>
        <rFont val="돋움"/>
        <family val="3"/>
      </rPr>
      <t>)</t>
    </r>
  </si>
  <si>
    <t>학생인건비(연구)</t>
  </si>
  <si>
    <t>연구장비 재료비(연구)</t>
  </si>
  <si>
    <t>연구활동비(연구)</t>
  </si>
  <si>
    <t>연구수당(연구)</t>
  </si>
  <si>
    <t>위탁연구개발비(연구)</t>
  </si>
  <si>
    <t>교육운영비</t>
  </si>
  <si>
    <t>인건비</t>
  </si>
  <si>
    <t>교육과정개발비</t>
  </si>
  <si>
    <t>장학금</t>
  </si>
  <si>
    <t>실험실습비</t>
  </si>
  <si>
    <t>기타교육운영비</t>
  </si>
  <si>
    <t>기타국고사업비</t>
  </si>
  <si>
    <t>간접비사업비</t>
  </si>
  <si>
    <t>인력지원비</t>
  </si>
  <si>
    <t>연구개발능률성과금</t>
  </si>
  <si>
    <t>연구지원비</t>
  </si>
  <si>
    <t>기관공통지원경비</t>
  </si>
  <si>
    <t>사업단또는연구단운영비</t>
  </si>
  <si>
    <t>연구실안전관리비</t>
  </si>
  <si>
    <t>연구실 안전관리 보험료 1,500,000원, 연구실안전협회비 500,000원,연구활동종사자 보호장비구입 3,000,000원,, 안전관리교육등3,000,000원, 각종 안전관리교육비 500,000원)</t>
  </si>
  <si>
    <t>연구보안관리비</t>
  </si>
  <si>
    <t>연구윤리활동비</t>
  </si>
  <si>
    <t>연구개발준비금</t>
  </si>
  <si>
    <t>기반시설, 장비운영비</t>
  </si>
  <si>
    <t>대학연구기반시설 장비 운영비</t>
  </si>
  <si>
    <t>성과활용지원금</t>
  </si>
  <si>
    <t>과학문화활동비</t>
  </si>
  <si>
    <t>기타지원금</t>
  </si>
  <si>
    <t>기타지원비</t>
  </si>
  <si>
    <t>일반관리비</t>
  </si>
  <si>
    <t>교직원보수</t>
  </si>
  <si>
    <t>계정명변경</t>
  </si>
  <si>
    <t>일반제경비</t>
  </si>
  <si>
    <t>계정명변경 및 통합</t>
  </si>
  <si>
    <t>퇴직급여</t>
  </si>
  <si>
    <t>교직원 퇴직금</t>
  </si>
  <si>
    <t>복리후생비</t>
  </si>
  <si>
    <t>직원연금보험료 등 법인부담금</t>
  </si>
  <si>
    <t>여비교통비</t>
  </si>
  <si>
    <r>
      <t>교육참가여비(사업설명회등</t>
    </r>
    <r>
      <rPr>
        <sz val="11"/>
        <rFont val="돋움"/>
        <family val="3"/>
      </rPr>
      <t>)</t>
    </r>
  </si>
  <si>
    <t>교육훈련비</t>
  </si>
  <si>
    <t>워크샵 참가비 등</t>
  </si>
  <si>
    <t>소모품비</t>
  </si>
  <si>
    <t xml:space="preserve">일반소모품 1,000,000원, </t>
  </si>
  <si>
    <t>리스임차료</t>
  </si>
  <si>
    <r>
      <t>교외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사업장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임대료</t>
    </r>
    <r>
      <rPr>
        <sz val="11"/>
        <rFont val="돋움"/>
        <family val="3"/>
      </rPr>
      <t xml:space="preserve"> 5,000,000</t>
    </r>
    <r>
      <rPr>
        <sz val="11"/>
        <rFont val="돋움"/>
        <family val="3"/>
      </rPr>
      <t>원</t>
    </r>
    <r>
      <rPr>
        <sz val="11"/>
        <rFont val="돋움"/>
        <family val="3"/>
      </rPr>
      <t>(시바비젼)</t>
    </r>
  </si>
  <si>
    <t>회의비</t>
  </si>
  <si>
    <t>지급수수료</t>
  </si>
  <si>
    <t>세금과공과</t>
  </si>
  <si>
    <t>협의회 부담금, 부가세 등 1,700,000원,</t>
  </si>
  <si>
    <t>수선비</t>
  </si>
  <si>
    <t>연구장비 수선비 1,000,000원, 소방, 가스, 전기, 안전시설 관리비 1,000,000원</t>
  </si>
  <si>
    <t>학교회계전출금</t>
  </si>
  <si>
    <t>기타관리
운영경비</t>
  </si>
  <si>
    <t>운영외비용</t>
  </si>
  <si>
    <t>전기오류수정손실</t>
  </si>
  <si>
    <t>기타운영외비용</t>
  </si>
  <si>
    <t>체험관수입금 및 사업비 반납 등</t>
  </si>
  <si>
    <t>운영비용합계</t>
  </si>
  <si>
    <t>투자활동지출</t>
  </si>
  <si>
    <t>투자자산지출</t>
  </si>
  <si>
    <t>장기금융상품증가</t>
  </si>
  <si>
    <t>투자유가증권 지출</t>
  </si>
  <si>
    <t>주식수증</t>
  </si>
  <si>
    <t>유형자산
취득지출</t>
  </si>
  <si>
    <t>기계기구
취득지출</t>
  </si>
  <si>
    <t>당기 장비구입 등</t>
  </si>
  <si>
    <t>무형자산취득지출</t>
  </si>
  <si>
    <t>지식재산권 취득지출</t>
  </si>
  <si>
    <t>기타투자자산지출</t>
  </si>
  <si>
    <t>기타유동자산지출</t>
  </si>
  <si>
    <t>임차보증금지출</t>
  </si>
  <si>
    <t>기타유동자산</t>
  </si>
  <si>
    <t>재무활동지출</t>
  </si>
  <si>
    <t>부채의상환</t>
  </si>
  <si>
    <t>임대보증금의
감소</t>
  </si>
  <si>
    <r>
      <t>창업보육센터,</t>
    </r>
    <r>
      <rPr>
        <sz val="11"/>
        <rFont val="돋움"/>
        <family val="3"/>
      </rPr>
      <t xml:space="preserve"> 고령체험관</t>
    </r>
    <r>
      <rPr>
        <sz val="11"/>
        <rFont val="돋움"/>
        <family val="3"/>
      </rPr>
      <t xml:space="preserve"> 보증금반환</t>
    </r>
  </si>
  <si>
    <t>기타유동부채감소</t>
  </si>
  <si>
    <t>퇴직충당금 지출</t>
  </si>
  <si>
    <t>자본 및 부채지출 합계</t>
  </si>
  <si>
    <t>기말의자금</t>
  </si>
  <si>
    <t>차기연도사업 이월금</t>
  </si>
  <si>
    <t>자금지출예산 합계</t>
  </si>
  <si>
    <t>적립금</t>
  </si>
  <si>
    <t>기타산학협력비</t>
  </si>
  <si>
    <t>임차보증금</t>
  </si>
  <si>
    <t>학교기업수익사업, 기타행사사업</t>
  </si>
  <si>
    <t>본예산금액</t>
  </si>
  <si>
    <t>교직원급여</t>
  </si>
  <si>
    <t>학교기업수익사업</t>
  </si>
  <si>
    <t>정부
연구수익</t>
  </si>
  <si>
    <t>산업체
연구수익</t>
  </si>
  <si>
    <t>정부과제 과세분</t>
  </si>
  <si>
    <t>지역혁신센터(RIC) 기술지원 등</t>
  </si>
  <si>
    <t>정부연구수익</t>
  </si>
  <si>
    <t>산업체연구수익</t>
  </si>
  <si>
    <t>정부과제 비과세분</t>
  </si>
  <si>
    <t>산업체 비과세분</t>
  </si>
  <si>
    <t>고령친화체험관, 창보, 신흥어린이집,코이카, 도박센터, 등</t>
  </si>
  <si>
    <t>지식재산권 출원등록비</t>
  </si>
  <si>
    <t>예비비</t>
  </si>
  <si>
    <t>예비비</t>
  </si>
  <si>
    <t>산업체 과세분(irb+기타산업체)</t>
  </si>
  <si>
    <t>유아교육사업,교육지원센터, bk21, 신흥제2어린이집,육아종합지원센터</t>
  </si>
  <si>
    <t>유아교육사업, 교육지원센터,신흥제2어린이집,육아종합지원센터</t>
  </si>
  <si>
    <t>자금예산서</t>
  </si>
  <si>
    <t>연구비 연구지원인력인건비 등 5명</t>
  </si>
  <si>
    <t>연구관리시스템 운영비 23,000,000원</t>
  </si>
  <si>
    <t>`</t>
  </si>
  <si>
    <r>
      <t>당기 도서</t>
    </r>
    <r>
      <rPr>
        <sz val="11"/>
        <rFont val="돋움"/>
        <family val="3"/>
      </rPr>
      <t xml:space="preserve"> 구입 등</t>
    </r>
  </si>
  <si>
    <t xml:space="preserve">외부수탁(성남)
외부수탁(대전)
산학연공동기술개발사업
bk21 </t>
  </si>
  <si>
    <t>bk21</t>
  </si>
  <si>
    <t>성남고령친화체험관, 신흥제2어린이집,  창업보육사업, RIC, 도박센터 등</t>
  </si>
  <si>
    <t>RIC수익금 목적대체지출</t>
  </si>
  <si>
    <t>(  A  )</t>
  </si>
  <si>
    <t>퇴직급여</t>
  </si>
  <si>
    <t>집기비품</t>
  </si>
  <si>
    <t>기타</t>
  </si>
  <si>
    <t>01.01-02.28</t>
  </si>
  <si>
    <r>
      <t>2020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추경예산</t>
    </r>
  </si>
  <si>
    <t>2020년 추경예산</t>
  </si>
  <si>
    <t>퇴직충당금 당기 설정계상</t>
  </si>
  <si>
    <t>교육지원센터(육종지, 신흥어린이집 등) 과세분수익</t>
  </si>
  <si>
    <t>(2021.03.01 부터 2022.02.28까지)</t>
  </si>
  <si>
    <t>2021 회계연도 세입세출 예산서 총괄</t>
  </si>
  <si>
    <t>2021 회계연도  자금예산총칙</t>
  </si>
  <si>
    <r>
      <t>2021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본예산</t>
    </r>
  </si>
  <si>
    <t>2021년 본예산</t>
  </si>
  <si>
    <t>2021회계연도 예산서</t>
  </si>
  <si>
    <t>. 2021회계연도 을지대학교 산학협력단 예산총액은 수입 지출 각각   41,230,960 천원으로 한다.</t>
  </si>
</sst>
</file>

<file path=xl/styles.xml><?xml version="1.0" encoding="utf-8"?>
<styleSheet xmlns="http://schemas.openxmlformats.org/spreadsheetml/2006/main">
  <numFmts count="7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-* #,##0.000_-;\-* #,##0.000_-;_-* &quot;-&quot;??_-;_-@_-"/>
    <numFmt numFmtId="186" formatCode="#,##0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yyyy&quot;년&quot;\ m&quot;월&quot;\ d&quot;일&quot;"/>
    <numFmt numFmtId="191" formatCode="mm&quot;월&quot;\ dd&quot;일&quot;"/>
    <numFmt numFmtId="192" formatCode="0.000%"/>
    <numFmt numFmtId="193" formatCode="0_ "/>
    <numFmt numFmtId="194" formatCode="0_);[Red]\(0\)"/>
    <numFmt numFmtId="195" formatCode="#,##0_);[Red]\(#,##0\)"/>
    <numFmt numFmtId="196" formatCode="#,##0;[Red]#,##0"/>
    <numFmt numFmtId="197" formatCode="0.0"/>
    <numFmt numFmtId="198" formatCode="_-* #,##0.0_-;\-* #,##0.0_-;_-* &quot;-&quot;?_-;_-@_-"/>
    <numFmt numFmtId="199" formatCode="_(* #,##0_);_(* \(#,##0\);_(* &quot;-&quot;_);_(@_)"/>
    <numFmt numFmtId="200" formatCode="#,###&quot;㎡&quot;"/>
    <numFmt numFmtId="201" formatCode="#,###&quot;점&quot;"/>
    <numFmt numFmtId="202" formatCode="#,###&quot;대&quot;"/>
    <numFmt numFmtId="203" formatCode="#,###&quot;권&quot;"/>
    <numFmt numFmtId="204" formatCode="&quot;(&quot;#,###&quot;)&quot;"/>
    <numFmt numFmtId="205" formatCode="_(* #,##0.0_);_(* \(#,##0.0\);_(* &quot;-&quot;_);_(@_)"/>
    <numFmt numFmtId="206" formatCode="#,##0_);\(#,##0\)"/>
    <numFmt numFmtId="207" formatCode="#,##0.00;\-\ #,##0.00"/>
    <numFmt numFmtId="208" formatCode="#,##0.0;\-\ #,##0.0"/>
    <numFmt numFmtId="209" formatCode="#,##0;\-\ #,##0"/>
    <numFmt numFmtId="210" formatCode="#,##0;&quot;▽&quot;#,##0"/>
    <numFmt numFmtId="211" formatCode="#,##0\ "/>
    <numFmt numFmtId="212" formatCode="#,##0;&quot;△&quot;#,##0\ "/>
    <numFmt numFmtId="213" formatCode="#,##0;&quot;△&quot;#,##0"/>
    <numFmt numFmtId="214" formatCode="&quot;〈&quot;#,##0&quot;〉&quot;"/>
    <numFmt numFmtId="215" formatCode="&quot;（&quot;#,##0&quot;）&quot;"/>
    <numFmt numFmtId="216" formatCode="_ * #,##0_ ;_ * \-#,##0_ ;_ * &quot;-&quot;_ ;_ @_ "/>
    <numFmt numFmtId="217" formatCode="_ * #,##0.00_ ;_ * \-#,##0.00_ ;_ * &quot;-&quot;??_ ;_ @_ "/>
    <numFmt numFmtId="218" formatCode="\(yyyy&quot;년&quot;\ mm&quot;월&quot;\ dd&quot;일&quot;\ &quot;현&quot;&quot;재&quot;\)"/>
    <numFmt numFmtId="219" formatCode="\(yyyy&quot;년&quot;\ m&quot;월&quot;\ d&quot;일&quot;\ &quot;현&quot;&quot;재&quot;\)"/>
    <numFmt numFmtId="220" formatCode="#,##0;[Red]&quot;▽&quot;#,##0"/>
    <numFmt numFmtId="221" formatCode="_-* #,##0_-;\-* #,##0_-;_-* &quot;-&quot;?_-;_-@_-"/>
    <numFmt numFmtId="222" formatCode="0.0_ "/>
    <numFmt numFmtId="223" formatCode="_-* #,##0.000_-;\-* #,##0.000_-;_-* &quot;-&quot;???_-;_-@_-"/>
    <numFmt numFmtId="224" formatCode="0.00_ "/>
    <numFmt numFmtId="225" formatCode="0.000_ "/>
    <numFmt numFmtId="226" formatCode="_-* #,##0.0000_-;\-* #,##0.0000_-;_-* &quot;-&quot;????_-;_-@_-"/>
    <numFmt numFmtId="227" formatCode="#,##0.000_ "/>
    <numFmt numFmtId="228" formatCode="&quot;₩&quot;#,##0"/>
    <numFmt numFmtId="229" formatCode="0;[Red]0"/>
    <numFmt numFmtId="230" formatCode="yy&quot;/&quot;m&quot;/&quot;d"/>
    <numFmt numFmtId="231" formatCode="0.000000000"/>
    <numFmt numFmtId="232" formatCode="_-* #,##0.0000_-;\-* #,##0.0000_-;_-* &quot;-&quot;??_-;_-@_-"/>
    <numFmt numFmtId="233" formatCode="_-* #,##0.0000_-;\-* #,##0.0000_-;_-* &quot;-&quot;_-;_-@_-"/>
    <numFmt numFmtId="234" formatCode="_-* #,##0.00000_-;\-* #,##0.00000_-;_-* &quot;-&quot;_-;_-@_-"/>
    <numFmt numFmtId="235" formatCode="_-* #,##0.000000_-;\-* #,##0.000000_-;_-* &quot;-&quot;_-;_-@_-"/>
    <numFmt numFmtId="236" formatCode="_-* #,##0.00000_-;\-* #,##0.00000_-;_-* &quot;-&quot;?????_-;_-@_-"/>
    <numFmt numFmtId="237" formatCode="_-* #,##0.000000_-;\-* #,##0.000000_-;_-* &quot;-&quot;??????_-;_-@_-"/>
    <numFmt numFmtId="238" formatCode="#,##0_ ;[Red]\-#,##0\ "/>
  </numFmts>
  <fonts count="51">
    <font>
      <sz val="11"/>
      <name val="돋움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b/>
      <u val="single"/>
      <sz val="20"/>
      <name val="돋움"/>
      <family val="3"/>
    </font>
    <font>
      <sz val="11"/>
      <name val="Arial"/>
      <family val="2"/>
    </font>
    <font>
      <sz val="11"/>
      <color indexed="8"/>
      <name val="돋움"/>
      <family val="3"/>
    </font>
    <font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24"/>
      <name val="돋움"/>
      <family val="3"/>
    </font>
    <font>
      <b/>
      <sz val="11"/>
      <name val="Arial"/>
      <family val="2"/>
    </font>
    <font>
      <u val="single"/>
      <sz val="10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double"/>
      <bottom style="hair">
        <color indexed="10"/>
      </bottom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 style="hair">
        <color indexed="10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>
        <color indexed="10"/>
      </top>
      <bottom style="thin"/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>
        <color indexed="63"/>
      </left>
      <right style="thin"/>
      <top style="hair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 style="hair">
        <color rgb="FFFF0000"/>
      </left>
      <right style="thin"/>
      <top style="double"/>
      <bottom style="hair">
        <color rgb="FFFF0000"/>
      </bottom>
    </border>
    <border>
      <left style="thin"/>
      <right style="hair">
        <color rgb="FFFF0000"/>
      </right>
      <top style="hair">
        <color rgb="FFFF0000"/>
      </top>
      <bottom>
        <color indexed="63"/>
      </bottom>
    </border>
    <border>
      <left style="thin"/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10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hair">
        <color indexed="10"/>
      </left>
      <right style="hair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10"/>
      </bottom>
    </border>
    <border>
      <left style="thin"/>
      <right style="thin"/>
      <top style="hair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hair">
        <color rgb="FFFF0000"/>
      </left>
      <right style="thin"/>
      <top>
        <color indexed="63"/>
      </top>
      <bottom style="hair">
        <color rgb="FFFF0000"/>
      </bottom>
    </border>
    <border>
      <left style="thin"/>
      <right style="hair">
        <color rgb="FFFF0000"/>
      </right>
      <top>
        <color indexed="63"/>
      </top>
      <bottom style="thin"/>
    </border>
    <border>
      <left style="thin"/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hair">
        <color rgb="FFFF0000"/>
      </right>
      <top style="thin"/>
      <bottom style="hair">
        <color rgb="FFFF0000"/>
      </bottom>
    </border>
    <border>
      <left style="hair">
        <color rgb="FFFF0000"/>
      </left>
      <right style="thin"/>
      <top style="thin"/>
      <bottom style="hair">
        <color rgb="FFFF0000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hair">
        <color rgb="FFFF0000"/>
      </right>
      <top style="hair">
        <color rgb="FFFF0000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1" fontId="0" fillId="0" borderId="13" xfId="49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3" xfId="49" applyNumberFormat="1" applyBorder="1" applyAlignment="1">
      <alignment horizontal="center" vertical="center"/>
    </xf>
    <xf numFmtId="41" fontId="0" fillId="33" borderId="14" xfId="49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1" fontId="0" fillId="0" borderId="13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33" borderId="19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wrapText="1"/>
    </xf>
    <xf numFmtId="41" fontId="0" fillId="33" borderId="14" xfId="49" applyNumberFormat="1" applyFill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41" fontId="8" fillId="0" borderId="24" xfId="49" applyFont="1" applyFill="1" applyBorder="1" applyAlignment="1">
      <alignment vertical="center" wrapText="1"/>
    </xf>
    <xf numFmtId="41" fontId="8" fillId="0" borderId="25" xfId="49" applyFont="1" applyFill="1" applyBorder="1" applyAlignment="1">
      <alignment vertical="center" wrapText="1"/>
    </xf>
    <xf numFmtId="41" fontId="8" fillId="0" borderId="26" xfId="49" applyFont="1" applyFill="1" applyBorder="1" applyAlignment="1">
      <alignment vertical="center" wrapText="1"/>
    </xf>
    <xf numFmtId="41" fontId="8" fillId="0" borderId="27" xfId="49" applyFont="1" applyFill="1" applyBorder="1" applyAlignment="1">
      <alignment vertical="center"/>
    </xf>
    <xf numFmtId="41" fontId="8" fillId="0" borderId="28" xfId="49" applyFont="1" applyFill="1" applyBorder="1" applyAlignment="1">
      <alignment vertical="center"/>
    </xf>
    <xf numFmtId="41" fontId="8" fillId="0" borderId="29" xfId="49" applyFont="1" applyFill="1" applyBorder="1" applyAlignment="1">
      <alignment vertical="top" wrapText="1"/>
    </xf>
    <xf numFmtId="41" fontId="8" fillId="0" borderId="28" xfId="49" applyFont="1" applyFill="1" applyBorder="1" applyAlignment="1">
      <alignment vertical="center" wrapText="1"/>
    </xf>
    <xf numFmtId="41" fontId="8" fillId="0" borderId="30" xfId="49" applyFont="1" applyFill="1" applyBorder="1" applyAlignment="1">
      <alignment vertical="center" wrapText="1"/>
    </xf>
    <xf numFmtId="41" fontId="8" fillId="0" borderId="24" xfId="49" applyFont="1" applyFill="1" applyBorder="1" applyAlignment="1">
      <alignment wrapText="1"/>
    </xf>
    <xf numFmtId="41" fontId="8" fillId="0" borderId="31" xfId="49" applyFont="1" applyFill="1" applyBorder="1" applyAlignment="1">
      <alignment vertical="top" wrapText="1"/>
    </xf>
    <xf numFmtId="41" fontId="8" fillId="0" borderId="32" xfId="49" applyFont="1" applyFill="1" applyBorder="1" applyAlignment="1">
      <alignment vertical="center"/>
    </xf>
    <xf numFmtId="41" fontId="8" fillId="0" borderId="26" xfId="49" applyFont="1" applyFill="1" applyBorder="1" applyAlignment="1">
      <alignment vertical="center"/>
    </xf>
    <xf numFmtId="41" fontId="8" fillId="0" borderId="30" xfId="49" applyFont="1" applyFill="1" applyBorder="1" applyAlignment="1">
      <alignment vertical="center"/>
    </xf>
    <xf numFmtId="41" fontId="8" fillId="0" borderId="33" xfId="49" applyFont="1" applyFill="1" applyBorder="1" applyAlignment="1">
      <alignment vertical="center" wrapText="1"/>
    </xf>
    <xf numFmtId="41" fontId="8" fillId="0" borderId="34" xfId="49" applyFont="1" applyFill="1" applyBorder="1" applyAlignment="1">
      <alignment vertical="center"/>
    </xf>
    <xf numFmtId="41" fontId="8" fillId="0" borderId="24" xfId="49" applyFont="1" applyFill="1" applyBorder="1" applyAlignment="1">
      <alignment vertical="center"/>
    </xf>
    <xf numFmtId="41" fontId="8" fillId="0" borderId="30" xfId="49" applyFont="1" applyFill="1" applyBorder="1" applyAlignment="1">
      <alignment horizontal="left" vertical="center" wrapText="1"/>
    </xf>
    <xf numFmtId="41" fontId="8" fillId="0" borderId="35" xfId="49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1" fontId="0" fillId="0" borderId="38" xfId="49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36" xfId="49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41" fontId="0" fillId="0" borderId="0" xfId="49" applyFont="1" applyFill="1" applyAlignment="1">
      <alignment vertical="center"/>
    </xf>
    <xf numFmtId="41" fontId="0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8" fillId="0" borderId="39" xfId="49" applyFont="1" applyFill="1" applyBorder="1" applyAlignment="1">
      <alignment vertical="center"/>
    </xf>
    <xf numFmtId="0" fontId="0" fillId="0" borderId="40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distributed" vertical="center"/>
    </xf>
    <xf numFmtId="41" fontId="7" fillId="0" borderId="36" xfId="49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38" xfId="49" applyFont="1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vertical="center" wrapText="1"/>
    </xf>
    <xf numFmtId="41" fontId="8" fillId="0" borderId="38" xfId="49" applyFont="1" applyFill="1" applyBorder="1" applyAlignment="1">
      <alignment vertical="center" wrapText="1"/>
    </xf>
    <xf numFmtId="0" fontId="0" fillId="0" borderId="43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wrapText="1"/>
    </xf>
    <xf numFmtId="41" fontId="7" fillId="0" borderId="43" xfId="49" applyFont="1" applyFill="1" applyBorder="1" applyAlignment="1">
      <alignment vertical="center"/>
    </xf>
    <xf numFmtId="41" fontId="0" fillId="0" borderId="43" xfId="49" applyFont="1" applyFill="1" applyBorder="1" applyAlignment="1">
      <alignment vertical="center"/>
    </xf>
    <xf numFmtId="0" fontId="0" fillId="0" borderId="44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 wrapText="1"/>
    </xf>
    <xf numFmtId="41" fontId="7" fillId="0" borderId="44" xfId="49" applyFont="1" applyFill="1" applyBorder="1" applyAlignment="1">
      <alignment vertical="center"/>
    </xf>
    <xf numFmtId="41" fontId="0" fillId="0" borderId="44" xfId="49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top" wrapText="1"/>
    </xf>
    <xf numFmtId="41" fontId="8" fillId="0" borderId="38" xfId="49" applyFont="1" applyFill="1" applyBorder="1" applyAlignment="1">
      <alignment vertical="top" wrapText="1"/>
    </xf>
    <xf numFmtId="0" fontId="0" fillId="0" borderId="36" xfId="0" applyFill="1" applyBorder="1" applyAlignment="1">
      <alignment horizontal="distributed" vertical="justify" wrapText="1"/>
    </xf>
    <xf numFmtId="0" fontId="0" fillId="0" borderId="45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vertical="center"/>
    </xf>
    <xf numFmtId="41" fontId="0" fillId="0" borderId="0" xfId="49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1" fontId="7" fillId="0" borderId="46" xfId="49" applyFont="1" applyFill="1" applyBorder="1" applyAlignment="1">
      <alignment vertical="center"/>
    </xf>
    <xf numFmtId="41" fontId="0" fillId="0" borderId="46" xfId="49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 wrapText="1"/>
    </xf>
    <xf numFmtId="41" fontId="8" fillId="0" borderId="47" xfId="49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distributed" vertical="center"/>
    </xf>
    <xf numFmtId="41" fontId="7" fillId="0" borderId="48" xfId="49" applyFont="1" applyFill="1" applyBorder="1" applyAlignment="1">
      <alignment vertical="center"/>
    </xf>
    <xf numFmtId="41" fontId="0" fillId="0" borderId="48" xfId="49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7" fillId="0" borderId="0" xfId="49" applyFont="1" applyFill="1" applyBorder="1" applyAlignment="1">
      <alignment vertical="center"/>
    </xf>
    <xf numFmtId="41" fontId="0" fillId="0" borderId="0" xfId="49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1" fontId="0" fillId="0" borderId="0" xfId="49" applyFill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41" fontId="8" fillId="0" borderId="36" xfId="49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41" fontId="8" fillId="0" borderId="38" xfId="49" applyFont="1" applyFill="1" applyBorder="1" applyAlignment="1">
      <alignment horizontal="center" vertical="center"/>
    </xf>
    <xf numFmtId="41" fontId="8" fillId="0" borderId="36" xfId="49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distributed" vertical="center" wrapText="1"/>
    </xf>
    <xf numFmtId="41" fontId="0" fillId="0" borderId="38" xfId="49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41" fontId="0" fillId="0" borderId="38" xfId="4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vertical="center"/>
    </xf>
    <xf numFmtId="41" fontId="0" fillId="0" borderId="36" xfId="49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186" fontId="0" fillId="0" borderId="38" xfId="49" applyNumberFormat="1" applyFont="1" applyFill="1" applyBorder="1" applyAlignment="1">
      <alignment vertical="center"/>
    </xf>
    <xf numFmtId="186" fontId="0" fillId="0" borderId="46" xfId="49" applyNumberFormat="1" applyFont="1" applyFill="1" applyBorder="1" applyAlignment="1">
      <alignment vertical="center"/>
    </xf>
    <xf numFmtId="41" fontId="0" fillId="0" borderId="47" xfId="49" applyFont="1" applyFill="1" applyBorder="1" applyAlignment="1">
      <alignment vertical="center"/>
    </xf>
    <xf numFmtId="0" fontId="0" fillId="0" borderId="52" xfId="0" applyFont="1" applyFill="1" applyBorder="1" applyAlignment="1">
      <alignment horizontal="distributed" vertical="center"/>
    </xf>
    <xf numFmtId="186" fontId="0" fillId="0" borderId="53" xfId="49" applyNumberFormat="1" applyFont="1" applyFill="1" applyBorder="1" applyAlignment="1">
      <alignment vertical="center"/>
    </xf>
    <xf numFmtId="41" fontId="0" fillId="0" borderId="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186" fontId="0" fillId="0" borderId="55" xfId="49" applyNumberFormat="1" applyFont="1" applyFill="1" applyBorder="1" applyAlignment="1">
      <alignment vertical="center"/>
    </xf>
    <xf numFmtId="41" fontId="0" fillId="0" borderId="56" xfId="49" applyFont="1" applyFill="1" applyBorder="1" applyAlignment="1">
      <alignment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41" fontId="0" fillId="0" borderId="59" xfId="49" applyFont="1" applyFill="1" applyBorder="1" applyAlignment="1">
      <alignment vertical="center"/>
    </xf>
    <xf numFmtId="186" fontId="0" fillId="0" borderId="59" xfId="49" applyNumberFormat="1" applyFont="1" applyFill="1" applyBorder="1" applyAlignment="1">
      <alignment vertical="center"/>
    </xf>
    <xf numFmtId="41" fontId="0" fillId="0" borderId="60" xfId="49" applyFont="1" applyFill="1" applyBorder="1" applyAlignment="1">
      <alignment vertical="center"/>
    </xf>
    <xf numFmtId="41" fontId="8" fillId="0" borderId="32" xfId="49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95" fontId="7" fillId="0" borderId="48" xfId="49" applyNumberFormat="1" applyFont="1" applyFill="1" applyBorder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5" fontId="0" fillId="0" borderId="0" xfId="49" applyNumberFormat="1" applyFill="1" applyBorder="1" applyAlignment="1">
      <alignment vertical="center"/>
    </xf>
    <xf numFmtId="195" fontId="0" fillId="0" borderId="0" xfId="49" applyNumberFormat="1" applyFill="1" applyAlignment="1">
      <alignment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41" fontId="0" fillId="0" borderId="36" xfId="49" applyFont="1" applyFill="1" applyBorder="1" applyAlignment="1">
      <alignment vertical="center" wrapText="1"/>
    </xf>
    <xf numFmtId="41" fontId="0" fillId="0" borderId="36" xfId="49" applyFont="1" applyFill="1" applyBorder="1" applyAlignment="1">
      <alignment vertical="center"/>
    </xf>
    <xf numFmtId="41" fontId="0" fillId="0" borderId="36" xfId="49" applyFont="1" applyFill="1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1" fontId="0" fillId="0" borderId="36" xfId="49" applyFont="1" applyFill="1" applyBorder="1" applyAlignment="1">
      <alignment vertical="center"/>
    </xf>
    <xf numFmtId="41" fontId="8" fillId="34" borderId="38" xfId="49" applyFont="1" applyFill="1" applyBorder="1" applyAlignment="1">
      <alignment vertical="center" wrapText="1"/>
    </xf>
    <xf numFmtId="41" fontId="8" fillId="0" borderId="62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/>
    </xf>
    <xf numFmtId="41" fontId="8" fillId="0" borderId="63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8" fillId="0" borderId="64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 wrapText="1"/>
    </xf>
    <xf numFmtId="41" fontId="8" fillId="0" borderId="63" xfId="49" applyFont="1" applyFill="1" applyBorder="1" applyAlignment="1">
      <alignment horizontal="center" vertical="center"/>
    </xf>
    <xf numFmtId="41" fontId="0" fillId="0" borderId="63" xfId="49" applyFont="1" applyFill="1" applyBorder="1" applyAlignment="1">
      <alignment vertical="center"/>
    </xf>
    <xf numFmtId="41" fontId="0" fillId="0" borderId="66" xfId="49" applyFont="1" applyFill="1" applyBorder="1" applyAlignment="1">
      <alignment vertical="center" wrapText="1"/>
    </xf>
    <xf numFmtId="41" fontId="0" fillId="0" borderId="67" xfId="49" applyFont="1" applyFill="1" applyBorder="1" applyAlignment="1">
      <alignment horizontal="center" vertical="center"/>
    </xf>
    <xf numFmtId="41" fontId="8" fillId="0" borderId="68" xfId="49" applyFont="1" applyFill="1" applyBorder="1" applyAlignment="1">
      <alignment vertical="center"/>
    </xf>
    <xf numFmtId="41" fontId="8" fillId="0" borderId="69" xfId="49" applyFont="1" applyFill="1" applyBorder="1" applyAlignment="1">
      <alignment vertical="center"/>
    </xf>
    <xf numFmtId="41" fontId="0" fillId="0" borderId="70" xfId="49" applyFont="1" applyFill="1" applyBorder="1" applyAlignment="1">
      <alignment horizontal="center" vertical="center"/>
    </xf>
    <xf numFmtId="41" fontId="8" fillId="0" borderId="64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70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 wrapText="1"/>
    </xf>
    <xf numFmtId="41" fontId="0" fillId="0" borderId="69" xfId="49" applyFont="1" applyFill="1" applyBorder="1" applyAlignment="1">
      <alignment vertical="center" wrapText="1"/>
    </xf>
    <xf numFmtId="41" fontId="0" fillId="0" borderId="65" xfId="49" applyFont="1" applyFill="1" applyBorder="1" applyAlignment="1">
      <alignment vertical="center" wrapText="1"/>
    </xf>
    <xf numFmtId="41" fontId="0" fillId="0" borderId="71" xfId="49" applyFont="1" applyFill="1" applyBorder="1" applyAlignment="1">
      <alignment horizontal="center" vertical="center"/>
    </xf>
    <xf numFmtId="41" fontId="0" fillId="0" borderId="65" xfId="49" applyFont="1" applyFill="1" applyBorder="1" applyAlignment="1">
      <alignment horizontal="center" vertical="center"/>
    </xf>
    <xf numFmtId="41" fontId="0" fillId="0" borderId="66" xfId="49" applyFont="1" applyFill="1" applyBorder="1" applyAlignment="1">
      <alignment vertical="center"/>
    </xf>
    <xf numFmtId="41" fontId="0" fillId="0" borderId="72" xfId="49" applyFont="1" applyFill="1" applyBorder="1" applyAlignment="1">
      <alignment vertical="center"/>
    </xf>
    <xf numFmtId="41" fontId="0" fillId="0" borderId="68" xfId="49" applyFont="1" applyFill="1" applyBorder="1" applyAlignment="1">
      <alignment vertical="center"/>
    </xf>
    <xf numFmtId="41" fontId="0" fillId="0" borderId="64" xfId="49" applyFont="1" applyFill="1" applyBorder="1" applyAlignment="1">
      <alignment vertical="center"/>
    </xf>
    <xf numFmtId="41" fontId="0" fillId="0" borderId="73" xfId="49" applyFont="1" applyFill="1" applyBorder="1" applyAlignment="1">
      <alignment vertical="center"/>
    </xf>
    <xf numFmtId="41" fontId="0" fillId="0" borderId="74" xfId="49" applyFont="1" applyFill="1" applyBorder="1" applyAlignment="1">
      <alignment vertical="center"/>
    </xf>
    <xf numFmtId="41" fontId="0" fillId="0" borderId="68" xfId="49" applyFont="1" applyFill="1" applyBorder="1" applyAlignment="1">
      <alignment horizontal="center" vertical="center"/>
    </xf>
    <xf numFmtId="41" fontId="0" fillId="0" borderId="70" xfId="49" applyFont="1" applyFill="1" applyBorder="1" applyAlignment="1">
      <alignment vertical="center" wrapText="1"/>
    </xf>
    <xf numFmtId="186" fontId="0" fillId="0" borderId="63" xfId="49" applyNumberFormat="1" applyFont="1" applyFill="1" applyBorder="1" applyAlignment="1">
      <alignment vertical="center"/>
    </xf>
    <xf numFmtId="41" fontId="0" fillId="0" borderId="70" xfId="49" applyFont="1" applyFill="1" applyBorder="1" applyAlignment="1">
      <alignment vertical="center" wrapText="1"/>
    </xf>
    <xf numFmtId="41" fontId="0" fillId="0" borderId="64" xfId="49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1" fontId="8" fillId="0" borderId="44" xfId="49" applyFont="1" applyFill="1" applyBorder="1" applyAlignment="1">
      <alignment vertical="center"/>
    </xf>
    <xf numFmtId="41" fontId="8" fillId="0" borderId="75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8" fillId="0" borderId="46" xfId="49" applyNumberFormat="1" applyFont="1" applyFill="1" applyBorder="1" applyAlignment="1">
      <alignment vertical="center" wrapText="1"/>
    </xf>
    <xf numFmtId="41" fontId="8" fillId="0" borderId="47" xfId="49" applyFont="1" applyFill="1" applyBorder="1" applyAlignment="1">
      <alignment vertical="center" wrapText="1"/>
    </xf>
    <xf numFmtId="41" fontId="0" fillId="0" borderId="68" xfId="49" applyFont="1" applyFill="1" applyBorder="1" applyAlignment="1">
      <alignment vertical="center" wrapText="1"/>
    </xf>
    <xf numFmtId="0" fontId="0" fillId="0" borderId="44" xfId="0" applyFill="1" applyBorder="1" applyAlignment="1">
      <alignment horizontal="center" vertical="center"/>
    </xf>
    <xf numFmtId="41" fontId="0" fillId="0" borderId="44" xfId="49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horizontal="distributed" vertical="center" wrapText="1"/>
    </xf>
    <xf numFmtId="41" fontId="7" fillId="0" borderId="42" xfId="49" applyFont="1" applyFill="1" applyBorder="1" applyAlignment="1">
      <alignment vertical="center"/>
    </xf>
    <xf numFmtId="41" fontId="0" fillId="0" borderId="42" xfId="49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wrapText="1"/>
    </xf>
    <xf numFmtId="41" fontId="7" fillId="0" borderId="78" xfId="49" applyFont="1" applyFill="1" applyBorder="1" applyAlignment="1">
      <alignment vertical="center"/>
    </xf>
    <xf numFmtId="41" fontId="0" fillId="0" borderId="78" xfId="49" applyFont="1" applyFill="1" applyBorder="1" applyAlignment="1">
      <alignment vertical="center"/>
    </xf>
    <xf numFmtId="0" fontId="8" fillId="0" borderId="78" xfId="0" applyFont="1" applyFill="1" applyBorder="1" applyAlignment="1">
      <alignment vertical="center" wrapText="1"/>
    </xf>
    <xf numFmtId="41" fontId="8" fillId="0" borderId="79" xfId="49" applyFont="1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1" fontId="0" fillId="0" borderId="36" xfId="49" applyFont="1" applyFill="1" applyBorder="1" applyAlignment="1">
      <alignment vertical="center" wrapText="1"/>
    </xf>
    <xf numFmtId="0" fontId="0" fillId="0" borderId="36" xfId="49" applyNumberFormat="1" applyFont="1" applyFill="1" applyBorder="1" applyAlignment="1">
      <alignment vertical="center" wrapText="1"/>
    </xf>
    <xf numFmtId="9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4" fontId="0" fillId="0" borderId="92" xfId="0" applyNumberFormat="1" applyBorder="1" applyAlignment="1">
      <alignment horizontal="center" vertical="center" wrapText="1"/>
    </xf>
    <xf numFmtId="184" fontId="0" fillId="0" borderId="85" xfId="0" applyNumberFormat="1" applyBorder="1" applyAlignment="1">
      <alignment horizontal="center" vertical="center" wrapText="1"/>
    </xf>
    <xf numFmtId="184" fontId="0" fillId="0" borderId="61" xfId="0" applyNumberForma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86" fontId="0" fillId="0" borderId="62" xfId="49" applyNumberFormat="1" applyFont="1" applyFill="1" applyBorder="1" applyAlignment="1">
      <alignment horizontal="center" vertical="center" wrapText="1"/>
    </xf>
    <xf numFmtId="186" fontId="0" fillId="0" borderId="96" xfId="49" applyNumberFormat="1" applyFont="1" applyFill="1" applyBorder="1" applyAlignment="1">
      <alignment horizontal="center" vertical="center" wrapText="1"/>
    </xf>
    <xf numFmtId="41" fontId="0" fillId="0" borderId="97" xfId="49" applyFont="1" applyFill="1" applyBorder="1" applyAlignment="1">
      <alignment horizontal="center" vertical="center"/>
    </xf>
    <xf numFmtId="41" fontId="0" fillId="0" borderId="98" xfId="49" applyFont="1" applyFill="1" applyBorder="1" applyAlignment="1">
      <alignment horizontal="center" vertical="center"/>
    </xf>
    <xf numFmtId="41" fontId="0" fillId="0" borderId="99" xfId="49" applyFont="1" applyFill="1" applyBorder="1" applyAlignment="1">
      <alignment horizontal="center" vertical="center"/>
    </xf>
    <xf numFmtId="41" fontId="0" fillId="0" borderId="11" xfId="49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1" fontId="0" fillId="0" borderId="101" xfId="49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8" fillId="0" borderId="42" xfId="49" applyFont="1" applyFill="1" applyBorder="1" applyAlignment="1">
      <alignment vertical="center" wrapText="1"/>
    </xf>
    <xf numFmtId="41" fontId="8" fillId="0" borderId="43" xfId="49" applyFont="1" applyFill="1" applyBorder="1" applyAlignment="1">
      <alignment vertical="center" wrapText="1"/>
    </xf>
    <xf numFmtId="41" fontId="8" fillId="0" borderId="44" xfId="49" applyFont="1" applyFill="1" applyBorder="1" applyAlignment="1">
      <alignment vertical="center" wrapText="1"/>
    </xf>
    <xf numFmtId="41" fontId="8" fillId="0" borderId="42" xfId="49" applyFont="1" applyFill="1" applyBorder="1" applyAlignment="1">
      <alignment horizontal="left" vertical="center" wrapText="1"/>
    </xf>
    <xf numFmtId="41" fontId="8" fillId="0" borderId="43" xfId="49" applyFont="1" applyFill="1" applyBorder="1" applyAlignment="1">
      <alignment horizontal="left" vertical="center" wrapText="1"/>
    </xf>
    <xf numFmtId="41" fontId="8" fillId="0" borderId="44" xfId="49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41" fontId="0" fillId="0" borderId="97" xfId="49" applyFont="1" applyFill="1" applyBorder="1" applyAlignment="1">
      <alignment horizontal="center" vertical="center" wrapText="1"/>
    </xf>
    <xf numFmtId="41" fontId="0" fillId="0" borderId="107" xfId="49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내부기안" xfId="61"/>
    <cellStyle name="콤마_내부기안" xfId="62"/>
    <cellStyle name="Currency" xfId="63"/>
    <cellStyle name="Currency [0]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312;&#54861;&#49692;(D)\&#49328;&#54617;&#54801;&#47141;(&#52509;&#51109;)\&#49328;&#45800;(&#50885;&#47784;)\&#50696;&#49328;\2015&#52628;&#44221;,2016&#50696;&#49328;\2016&#48376;&#50696;&#49328;\&#50696;&#49328;&#49436;(2016&#45380;%20&#50696;&#49328;&#50504;-&#49328;&#54617;&#54801;&#47141;&#45800;)-&#54856;&#54168;&#51060;&#51648;&#44277;&#44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총괄표"/>
      <sheetName val="(수입-교육부)"/>
      <sheetName val="(지출-교육부)"/>
    </sheetNames>
    <sheetDataSet>
      <sheetData sheetId="2">
        <row r="89">
          <cell r="D89">
            <v>26213576.688</v>
          </cell>
        </row>
      </sheetData>
      <sheetData sheetId="3">
        <row r="109">
          <cell r="D109">
            <v>26213576.688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4"/>
  <sheetViews>
    <sheetView showGridLines="0" tabSelected="1" zoomScalePageLayoutView="0" workbookViewId="0" topLeftCell="A1">
      <selection activeCell="A6" sqref="A6"/>
    </sheetView>
  </sheetViews>
  <sheetFormatPr defaultColWidth="8.88671875" defaultRowHeight="13.5"/>
  <cols>
    <col min="2" max="2" width="10.77734375" style="0" customWidth="1"/>
  </cols>
  <sheetData>
    <row r="1" ht="27" customHeight="1"/>
    <row r="2" spans="1:2" s="1" customFormat="1" ht="20.25" customHeight="1">
      <c r="A2" s="244"/>
      <c r="B2" s="244"/>
    </row>
    <row r="3" spans="1:3" s="1" customFormat="1" ht="21.75" customHeight="1">
      <c r="A3" s="244"/>
      <c r="B3" s="244"/>
      <c r="C3" s="15"/>
    </row>
    <row r="4" spans="2:3" ht="35.25" customHeight="1">
      <c r="B4" s="16"/>
      <c r="C4" s="16"/>
    </row>
    <row r="5" spans="1:11" s="53" customFormat="1" ht="35.25">
      <c r="A5" s="51" t="s">
        <v>275</v>
      </c>
      <c r="B5" s="51"/>
      <c r="C5" s="51"/>
      <c r="D5" s="51"/>
      <c r="E5" s="51"/>
      <c r="F5" s="51"/>
      <c r="G5" s="51"/>
      <c r="H5" s="51"/>
      <c r="I5" s="52"/>
      <c r="J5" s="52"/>
      <c r="K5" s="52"/>
    </row>
    <row r="24" spans="1:11" ht="31.5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2">
    <mergeCell ref="A3:B3"/>
    <mergeCell ref="A2:B2"/>
  </mergeCells>
  <printOptions/>
  <pageMargins left="1.42" right="0.75" top="0.92" bottom="0.5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showGridLines="0" zoomScale="90" zoomScaleNormal="90" zoomScalePageLayoutView="0" workbookViewId="0" topLeftCell="A1">
      <selection activeCell="B4" sqref="B4"/>
    </sheetView>
  </sheetViews>
  <sheetFormatPr defaultColWidth="8.88671875" defaultRowHeight="13.5"/>
  <cols>
    <col min="1" max="10" width="8.88671875" style="1" customWidth="1"/>
    <col min="11" max="11" width="12.99609375" style="1" customWidth="1"/>
    <col min="12" max="16384" width="8.88671875" style="1" customWidth="1"/>
  </cols>
  <sheetData>
    <row r="1" spans="1:11" ht="25.5">
      <c r="A1" s="11" t="s">
        <v>272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ht="35.25" customHeight="1"/>
    <row r="3" spans="1:2" ht="30.75" customHeight="1">
      <c r="A3" s="13">
        <v>1</v>
      </c>
      <c r="B3" s="1" t="s">
        <v>276</v>
      </c>
    </row>
    <row r="4" ht="15" customHeight="1">
      <c r="A4" s="13"/>
    </row>
    <row r="5" spans="1:2" ht="33" customHeight="1">
      <c r="A5" s="13">
        <v>2</v>
      </c>
      <c r="B5" s="1" t="s">
        <v>4</v>
      </c>
    </row>
    <row r="6" spans="1:2" ht="22.5" customHeight="1">
      <c r="A6" s="13"/>
      <c r="B6" s="1" t="s">
        <v>7</v>
      </c>
    </row>
    <row r="7" spans="1:2" ht="27.75" customHeight="1">
      <c r="A7" s="13"/>
      <c r="B7" s="1" t="s">
        <v>5</v>
      </c>
    </row>
    <row r="8" spans="1:2" ht="22.5" customHeight="1">
      <c r="A8" s="13"/>
      <c r="B8" s="1" t="s">
        <v>3</v>
      </c>
    </row>
    <row r="9" spans="1:2" ht="28.5" customHeight="1">
      <c r="A9" s="13">
        <v>3</v>
      </c>
      <c r="B9" s="1" t="s">
        <v>6</v>
      </c>
    </row>
    <row r="10" spans="1:2" ht="23.25" customHeight="1">
      <c r="A10" s="13"/>
      <c r="B10" s="1" t="s">
        <v>8</v>
      </c>
    </row>
    <row r="11" spans="1:2" ht="31.5" customHeight="1">
      <c r="A11" s="13"/>
      <c r="B11" s="1" t="s">
        <v>36</v>
      </c>
    </row>
    <row r="12" ht="21" customHeight="1">
      <c r="A12" s="13"/>
    </row>
    <row r="13" spans="1:2" ht="31.5" customHeight="1">
      <c r="A13" s="13">
        <v>4</v>
      </c>
      <c r="B13" s="1" t="s">
        <v>9</v>
      </c>
    </row>
    <row r="14" ht="17.25" customHeight="1">
      <c r="A14" s="13"/>
    </row>
    <row r="15" spans="1:2" ht="31.5" customHeight="1">
      <c r="A15" s="13">
        <v>5</v>
      </c>
      <c r="B15" s="1" t="s">
        <v>37</v>
      </c>
    </row>
    <row r="16" ht="15" customHeight="1"/>
    <row r="17" ht="25.5" customHeight="1">
      <c r="A17" s="18"/>
    </row>
  </sheetData>
  <sheetProtection/>
  <printOptions/>
  <pageMargins left="1.31" right="0.75" top="0.98" bottom="0.6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showGridLines="0" zoomScalePageLayoutView="0" workbookViewId="0" topLeftCell="A1">
      <selection activeCell="I8" sqref="I8"/>
    </sheetView>
  </sheetViews>
  <sheetFormatPr defaultColWidth="8.88671875" defaultRowHeight="13.5"/>
  <cols>
    <col min="1" max="1" width="6.10546875" style="0" customWidth="1"/>
    <col min="2" max="2" width="15.21484375" style="0" customWidth="1"/>
    <col min="3" max="3" width="13.21484375" style="0" customWidth="1"/>
    <col min="4" max="4" width="7.5546875" style="0" customWidth="1"/>
    <col min="5" max="5" width="13.21484375" style="0" customWidth="1"/>
    <col min="6" max="7" width="8.10546875" style="0" customWidth="1"/>
    <col min="8" max="8" width="25.4453125" style="0" customWidth="1"/>
    <col min="9" max="9" width="14.6640625" style="0" customWidth="1"/>
    <col min="10" max="10" width="7.99609375" style="0" customWidth="1"/>
    <col min="11" max="11" width="12.77734375" style="0" customWidth="1"/>
    <col min="12" max="12" width="9.6640625" style="0" customWidth="1"/>
  </cols>
  <sheetData>
    <row r="2" spans="1:12" ht="27" customHeight="1">
      <c r="A2" s="245" t="s">
        <v>271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3.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ht="35.25" customHeight="1">
      <c r="K4" s="1" t="s">
        <v>0</v>
      </c>
    </row>
    <row r="5" spans="1:12" ht="33.75" customHeight="1">
      <c r="A5" s="252" t="s">
        <v>24</v>
      </c>
      <c r="B5" s="253"/>
      <c r="C5" s="253"/>
      <c r="D5" s="253"/>
      <c r="E5" s="253"/>
      <c r="F5" s="254"/>
      <c r="G5" s="252" t="s">
        <v>25</v>
      </c>
      <c r="H5" s="253"/>
      <c r="I5" s="253"/>
      <c r="J5" s="253"/>
      <c r="K5" s="253"/>
      <c r="L5" s="254"/>
    </row>
    <row r="6" spans="1:12" ht="33.75" customHeight="1">
      <c r="A6" s="255" t="s">
        <v>10</v>
      </c>
      <c r="B6" s="256"/>
      <c r="C6" s="246" t="s">
        <v>274</v>
      </c>
      <c r="D6" s="247"/>
      <c r="E6" s="246" t="s">
        <v>267</v>
      </c>
      <c r="F6" s="247"/>
      <c r="G6" s="255" t="s">
        <v>23</v>
      </c>
      <c r="H6" s="256"/>
      <c r="I6" s="246" t="s">
        <v>274</v>
      </c>
      <c r="J6" s="247"/>
      <c r="K6" s="246" t="s">
        <v>267</v>
      </c>
      <c r="L6" s="248"/>
    </row>
    <row r="7" spans="1:12" ht="33.75" customHeight="1">
      <c r="A7" s="257"/>
      <c r="B7" s="258"/>
      <c r="C7" s="2" t="s">
        <v>1</v>
      </c>
      <c r="D7" s="2" t="s">
        <v>2</v>
      </c>
      <c r="E7" s="2" t="s">
        <v>1</v>
      </c>
      <c r="F7" s="3" t="s">
        <v>2</v>
      </c>
      <c r="G7" s="257"/>
      <c r="H7" s="258"/>
      <c r="I7" s="2" t="s">
        <v>1</v>
      </c>
      <c r="J7" s="2" t="s">
        <v>2</v>
      </c>
      <c r="K7" s="2" t="s">
        <v>1</v>
      </c>
      <c r="L7" s="3" t="s">
        <v>2</v>
      </c>
    </row>
    <row r="8" spans="1:12" ht="29.25" customHeight="1">
      <c r="A8" s="264" t="s">
        <v>15</v>
      </c>
      <c r="B8" s="20" t="s">
        <v>11</v>
      </c>
      <c r="C8" s="6">
        <f>SUM('(수입-교육부)'!D6)</f>
        <v>11072000</v>
      </c>
      <c r="D8" s="5">
        <f>C8/C20</f>
        <v>0.26853607095250753</v>
      </c>
      <c r="E8" s="6">
        <f>SUM('(수입-교육부)'!E6)</f>
        <v>10457188.52</v>
      </c>
      <c r="F8" s="5">
        <f>E8/E20</f>
        <v>0.25461386210059717</v>
      </c>
      <c r="G8" s="259" t="s">
        <v>35</v>
      </c>
      <c r="H8" s="20" t="s">
        <v>26</v>
      </c>
      <c r="I8" s="6">
        <f>SUM('(지출-교육부)'!D4)</f>
        <v>10660000</v>
      </c>
      <c r="J8" s="5">
        <f>I8/I20</f>
        <v>0.25854357987298865</v>
      </c>
      <c r="K8" s="6">
        <f>SUM('(지출-교육부)'!E4)</f>
        <v>9856558</v>
      </c>
      <c r="L8" s="28">
        <f>K8/K20</f>
        <v>0.2399895789646044</v>
      </c>
    </row>
    <row r="9" spans="1:12" ht="29.25" customHeight="1">
      <c r="A9" s="250"/>
      <c r="B9" s="19" t="s">
        <v>41</v>
      </c>
      <c r="C9" s="6">
        <f>SUM('(수입-교육부)'!D23)</f>
        <v>20157133</v>
      </c>
      <c r="D9" s="7">
        <f>C9/C20</f>
        <v>0.48888342643489263</v>
      </c>
      <c r="E9" s="6">
        <f>SUM('(수입-교육부)'!E23)</f>
        <v>20103133</v>
      </c>
      <c r="F9" s="5">
        <f>E9/E20</f>
        <v>0.48947538085045106</v>
      </c>
      <c r="G9" s="260"/>
      <c r="H9" s="19" t="s">
        <v>42</v>
      </c>
      <c r="I9" s="6">
        <f>SUM('(지출-교육부)'!D25)</f>
        <v>19936000</v>
      </c>
      <c r="J9" s="7">
        <f>I9/I20</f>
        <v>0.48352015087691386</v>
      </c>
      <c r="K9" s="6">
        <f>SUM('(지출-교육부)'!E25)</f>
        <v>20028534</v>
      </c>
      <c r="L9" s="29">
        <f>K9/K20</f>
        <v>0.4876590227479272</v>
      </c>
    </row>
    <row r="10" spans="1:12" ht="29.25" customHeight="1">
      <c r="A10" s="250"/>
      <c r="B10" s="19" t="s">
        <v>43</v>
      </c>
      <c r="C10" s="6">
        <f>SUM('(수입-교육부)'!D33)</f>
        <v>990000</v>
      </c>
      <c r="D10" s="7">
        <f>C10/C20</f>
        <v>0.02401108293379538</v>
      </c>
      <c r="E10" s="6">
        <f>SUM('(수입-교육부)'!E33)</f>
        <v>990000</v>
      </c>
      <c r="F10" s="5">
        <f>E10/E20</f>
        <v>0.024104731687441285</v>
      </c>
      <c r="G10" s="260"/>
      <c r="H10" s="19" t="s">
        <v>40</v>
      </c>
      <c r="I10" s="6">
        <f>SUM('(지출-교육부)'!D41)</f>
        <v>974000</v>
      </c>
      <c r="J10" s="7">
        <f>I10/I20</f>
        <v>0.023623025027794647</v>
      </c>
      <c r="K10" s="6">
        <f>SUM('(지출-교육부)'!E41)</f>
        <v>1001356</v>
      </c>
      <c r="L10" s="29">
        <f>K10/K20</f>
        <v>0.024381229718699</v>
      </c>
    </row>
    <row r="11" spans="1:12" ht="29.25" customHeight="1">
      <c r="A11" s="250"/>
      <c r="B11" s="19" t="s">
        <v>13</v>
      </c>
      <c r="C11" s="6">
        <f>SUM('(수입-교육부)'!D42)</f>
        <v>0</v>
      </c>
      <c r="D11" s="7">
        <f>C11/C20</f>
        <v>0</v>
      </c>
      <c r="E11" s="6">
        <f>SUM('(수입-교육부)'!E42)</f>
        <v>0</v>
      </c>
      <c r="F11" s="5">
        <f>E11/E20</f>
        <v>0</v>
      </c>
      <c r="G11" s="260"/>
      <c r="H11" s="19" t="s">
        <v>27</v>
      </c>
      <c r="I11" s="6">
        <f>SUM('(지출-교육부)'!D58)</f>
        <v>37500</v>
      </c>
      <c r="J11" s="7">
        <f>I11/I20</f>
        <v>0.000909510717189219</v>
      </c>
      <c r="K11" s="6">
        <f>SUM('(지출-교육부)'!E58)</f>
        <v>37500</v>
      </c>
      <c r="L11" s="29">
        <f>K11/K20</f>
        <v>0.0009130580077926458</v>
      </c>
    </row>
    <row r="12" spans="1:12" ht="29.25" customHeight="1">
      <c r="A12" s="250"/>
      <c r="B12" s="19" t="s">
        <v>14</v>
      </c>
      <c r="C12" s="17">
        <f>SUM('(수입-교육부)'!D48)</f>
        <v>100000</v>
      </c>
      <c r="D12" s="7">
        <f>C12/C20</f>
        <v>0.002425361912504584</v>
      </c>
      <c r="E12" s="17">
        <f>SUM('(수입-교육부)'!E48)</f>
        <v>100000</v>
      </c>
      <c r="F12" s="5">
        <f>E12/E20</f>
        <v>0.0024348213825698267</v>
      </c>
      <c r="G12" s="260"/>
      <c r="H12" s="19" t="s">
        <v>28</v>
      </c>
      <c r="I12" s="6">
        <f>SUM('(지출-교육부)'!D75)</f>
        <v>230000</v>
      </c>
      <c r="J12" s="7">
        <f>I12/I20</f>
        <v>0.005578332398760543</v>
      </c>
      <c r="K12" s="6">
        <f>SUM('(지출-교육부)'!E75)</f>
        <v>600000</v>
      </c>
      <c r="L12" s="29">
        <f>K12/K20</f>
        <v>0.014608928124682332</v>
      </c>
    </row>
    <row r="13" spans="1:12" ht="29.25" customHeight="1">
      <c r="A13" s="250"/>
      <c r="B13" s="19"/>
      <c r="C13" s="17"/>
      <c r="D13" s="7"/>
      <c r="E13" s="17"/>
      <c r="F13" s="5"/>
      <c r="G13" s="260"/>
      <c r="H13" s="19" t="s">
        <v>39</v>
      </c>
      <c r="I13" s="6">
        <f>SUM('(지출-교육부)'!D79)</f>
        <v>0</v>
      </c>
      <c r="J13" s="7">
        <f>I13/I20</f>
        <v>0</v>
      </c>
      <c r="K13" s="6">
        <f>SUM('(지출-교육부)'!E79)</f>
        <v>0</v>
      </c>
      <c r="L13" s="29">
        <f>K13/K20</f>
        <v>0</v>
      </c>
    </row>
    <row r="14" spans="1:12" ht="33.75" customHeight="1">
      <c r="A14" s="251"/>
      <c r="B14" s="19" t="s">
        <v>16</v>
      </c>
      <c r="C14" s="17">
        <f>SUM(C8:C12)</f>
        <v>32319133</v>
      </c>
      <c r="D14" s="7">
        <f>C14/C20</f>
        <v>0.7838559422337001</v>
      </c>
      <c r="E14" s="17">
        <f>SUM(E8:E12)</f>
        <v>31650321.52</v>
      </c>
      <c r="F14" s="5">
        <f>E14/E20</f>
        <v>0.7706287960210594</v>
      </c>
      <c r="G14" s="261"/>
      <c r="H14" s="19" t="s">
        <v>16</v>
      </c>
      <c r="I14" s="6">
        <f>SUM(I8:I13)</f>
        <v>31837500</v>
      </c>
      <c r="J14" s="7">
        <f>I14/I20</f>
        <v>0.7721745988936469</v>
      </c>
      <c r="K14" s="6">
        <f>SUM(K8:K13)</f>
        <v>31523948</v>
      </c>
      <c r="L14" s="29">
        <f>K14/K20</f>
        <v>0.7675518175637056</v>
      </c>
    </row>
    <row r="15" spans="1:12" ht="27.75" customHeight="1">
      <c r="A15" s="250" t="s">
        <v>20</v>
      </c>
      <c r="B15" s="20" t="s">
        <v>17</v>
      </c>
      <c r="C15" s="4">
        <f>SUM('(수입-교육부)'!D53)</f>
        <v>0</v>
      </c>
      <c r="D15" s="7">
        <f>C15/C20</f>
        <v>0</v>
      </c>
      <c r="E15" s="4">
        <f>SUM('(수입-교육부)'!E53)</f>
        <v>0</v>
      </c>
      <c r="F15" s="5">
        <f>E15/E20</f>
        <v>0</v>
      </c>
      <c r="G15" s="249" t="s">
        <v>31</v>
      </c>
      <c r="H15" s="19" t="s">
        <v>29</v>
      </c>
      <c r="I15" s="6">
        <f>SUM('(지출-교육부)'!D82)</f>
        <v>255000</v>
      </c>
      <c r="J15" s="7">
        <f>I15/I20</f>
        <v>0.006184672876886689</v>
      </c>
      <c r="K15" s="6">
        <f>SUM('(지출-교육부)'!E82)</f>
        <v>255000</v>
      </c>
      <c r="L15" s="29">
        <f>K15/K20</f>
        <v>0.006208794452989991</v>
      </c>
    </row>
    <row r="16" spans="1:12" ht="27.75" customHeight="1">
      <c r="A16" s="265"/>
      <c r="B16" s="20" t="s">
        <v>18</v>
      </c>
      <c r="C16" s="4">
        <f>SUM('(수입-교육부)'!D59)</f>
        <v>140000</v>
      </c>
      <c r="D16" s="7">
        <f>C16/C20</f>
        <v>0.0033955066775064177</v>
      </c>
      <c r="E16" s="4">
        <f>SUM('(수입-교육부)'!E59)</f>
        <v>140000</v>
      </c>
      <c r="F16" s="5">
        <f>E16/E20</f>
        <v>0.0034087499355977572</v>
      </c>
      <c r="G16" s="250"/>
      <c r="H16" s="19" t="s">
        <v>30</v>
      </c>
      <c r="I16" s="6">
        <f>SUM('(지출-교육부)'!D96)</f>
        <v>120000</v>
      </c>
      <c r="J16" s="7">
        <f>I16/I20</f>
        <v>0.002910434295005501</v>
      </c>
      <c r="K16" s="6">
        <f>SUM('(지출-교육부)'!E96)</f>
        <v>120000</v>
      </c>
      <c r="L16" s="29">
        <f>K16/K20</f>
        <v>0.0029217856249364664</v>
      </c>
    </row>
    <row r="17" spans="1:12" ht="27.75" customHeight="1">
      <c r="A17" s="266"/>
      <c r="B17" s="20" t="s">
        <v>19</v>
      </c>
      <c r="C17" s="4">
        <f>SUM(C15:C16)</f>
        <v>140000</v>
      </c>
      <c r="D17" s="7">
        <f>C17/C20</f>
        <v>0.0033955066775064177</v>
      </c>
      <c r="E17" s="4">
        <f>SUM(E15:E16)</f>
        <v>140000</v>
      </c>
      <c r="F17" s="5">
        <f>E17/E20</f>
        <v>0.0034087499355977572</v>
      </c>
      <c r="G17" s="251"/>
      <c r="H17" s="19" t="s">
        <v>19</v>
      </c>
      <c r="I17" s="6">
        <f>SUM(I15:I16)</f>
        <v>375000</v>
      </c>
      <c r="J17" s="7">
        <f>I17/I20</f>
        <v>0.00909510717189219</v>
      </c>
      <c r="K17" s="6">
        <f>SUM(K15:K16)</f>
        <v>375000</v>
      </c>
      <c r="L17" s="29">
        <f>K17/K20</f>
        <v>0.009130580077926458</v>
      </c>
    </row>
    <row r="18" spans="1:12" ht="27.75" customHeight="1">
      <c r="A18" s="175"/>
      <c r="B18" s="20"/>
      <c r="C18" s="4"/>
      <c r="D18" s="7"/>
      <c r="E18" s="4"/>
      <c r="F18" s="5"/>
      <c r="G18" s="262" t="s">
        <v>247</v>
      </c>
      <c r="H18" s="263"/>
      <c r="I18" s="6">
        <f>SUM('(지출-교육부)'!D101)</f>
        <v>400000</v>
      </c>
      <c r="J18" s="176">
        <f>I18/I20</f>
        <v>0.009701447650018336</v>
      </c>
      <c r="K18" s="6">
        <f>SUM('(지출-교육부)'!E101)</f>
        <v>400000</v>
      </c>
      <c r="L18" s="243">
        <f>K18/K20</f>
        <v>0.009739285416454888</v>
      </c>
    </row>
    <row r="19" spans="1:12" ht="32.25" customHeight="1">
      <c r="A19" s="22" t="s">
        <v>22</v>
      </c>
      <c r="B19" s="19" t="s">
        <v>21</v>
      </c>
      <c r="C19" s="6">
        <f>SUM('(수입-교육부)'!D67)</f>
        <v>8771827</v>
      </c>
      <c r="D19" s="8">
        <f>C19/C20</f>
        <v>0.21274855108879348</v>
      </c>
      <c r="E19" s="6">
        <f>SUM('(수입-교육부)'!E67)</f>
        <v>9280453</v>
      </c>
      <c r="F19" s="26">
        <f>E19/E20</f>
        <v>0.22596245404334295</v>
      </c>
      <c r="G19" s="24" t="s">
        <v>32</v>
      </c>
      <c r="H19" s="19" t="s">
        <v>12</v>
      </c>
      <c r="I19" s="6">
        <f>SUM('(지출-교육부)'!D102)</f>
        <v>8618460</v>
      </c>
      <c r="J19" s="7">
        <f>I19/I20</f>
        <v>0.20902884628444257</v>
      </c>
      <c r="K19" s="6">
        <f>SUM('(지출-교육부)'!E102)</f>
        <v>8771827</v>
      </c>
      <c r="L19" s="29">
        <f>K19/K20</f>
        <v>0.21357831694191307</v>
      </c>
    </row>
    <row r="20" spans="1:12" ht="33.75" customHeight="1">
      <c r="A20" s="267" t="s">
        <v>33</v>
      </c>
      <c r="B20" s="268"/>
      <c r="C20" s="9">
        <f>SUM(C14,C17,C19)</f>
        <v>41230960</v>
      </c>
      <c r="D20" s="10">
        <f>C20/C20</f>
        <v>1</v>
      </c>
      <c r="E20" s="9">
        <f>SUM(E14,E17,E19)</f>
        <v>41070774.519999996</v>
      </c>
      <c r="F20" s="27">
        <f>E20/E20</f>
        <v>1</v>
      </c>
      <c r="G20" s="23"/>
      <c r="H20" s="21" t="s">
        <v>34</v>
      </c>
      <c r="I20" s="25">
        <f>SUM(I14,I17,I18,I19)</f>
        <v>41230960</v>
      </c>
      <c r="J20" s="10">
        <f>I20/I20</f>
        <v>1</v>
      </c>
      <c r="K20" s="25">
        <f>SUM(K14,K17,K18,K19)</f>
        <v>41070775</v>
      </c>
      <c r="L20" s="30">
        <f>K20/K20</f>
        <v>1</v>
      </c>
    </row>
  </sheetData>
  <sheetProtection/>
  <mergeCells count="15">
    <mergeCell ref="G18:H18"/>
    <mergeCell ref="A5:F5"/>
    <mergeCell ref="A6:B7"/>
    <mergeCell ref="A8:A14"/>
    <mergeCell ref="A15:A17"/>
    <mergeCell ref="A20:B20"/>
    <mergeCell ref="A2:L3"/>
    <mergeCell ref="C6:D6"/>
    <mergeCell ref="E6:F6"/>
    <mergeCell ref="I6:J6"/>
    <mergeCell ref="K6:L6"/>
    <mergeCell ref="G15:G17"/>
    <mergeCell ref="G5:L5"/>
    <mergeCell ref="G6:H7"/>
    <mergeCell ref="G8:G14"/>
  </mergeCells>
  <printOptions horizontalCentered="1"/>
  <pageMargins left="0.51" right="0.21" top="0.65" bottom="0.3" header="0.76" footer="0.25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1"/>
  <sheetViews>
    <sheetView showGridLines="0" view="pageBreakPreview" zoomScale="90" zoomScaleNormal="75" zoomScaleSheetLayoutView="90" zoomScalePageLayoutView="0" workbookViewId="0" topLeftCell="A1">
      <pane ySplit="5" topLeftCell="A6" activePane="bottomLeft" state="frozen"/>
      <selection pane="topLeft" activeCell="B1" sqref="B1"/>
      <selection pane="bottomLeft" activeCell="D6" sqref="D6"/>
    </sheetView>
  </sheetViews>
  <sheetFormatPr defaultColWidth="8.88671875" defaultRowHeight="13.5"/>
  <cols>
    <col min="1" max="3" width="13.77734375" style="55" customWidth="1"/>
    <col min="4" max="4" width="14.99609375" style="55" customWidth="1"/>
    <col min="5" max="5" width="15.10546875" style="165" customWidth="1"/>
    <col min="6" max="6" width="13.77734375" style="55" customWidth="1"/>
    <col min="7" max="7" width="29.5546875" style="113" customWidth="1"/>
    <col min="8" max="9" width="13.77734375" style="58" bestFit="1" customWidth="1"/>
    <col min="10" max="10" width="14.10546875" style="59" customWidth="1"/>
    <col min="11" max="11" width="13.77734375" style="59" bestFit="1" customWidth="1"/>
    <col min="12" max="12" width="13.6640625" style="55" customWidth="1"/>
    <col min="13" max="13" width="17.10546875" style="55" customWidth="1"/>
    <col min="14" max="14" width="19.3359375" style="55" customWidth="1"/>
    <col min="15" max="16384" width="8.88671875" style="55" customWidth="1"/>
  </cols>
  <sheetData>
    <row r="1" spans="1:7" ht="26.25" customHeight="1">
      <c r="A1" s="269" t="s">
        <v>252</v>
      </c>
      <c r="B1" s="269"/>
      <c r="C1" s="269"/>
      <c r="D1" s="269"/>
      <c r="E1" s="269"/>
      <c r="F1" s="269"/>
      <c r="G1" s="269"/>
    </row>
    <row r="2" spans="1:7" ht="26.25" customHeight="1">
      <c r="A2" s="270" t="s">
        <v>270</v>
      </c>
      <c r="B2" s="270"/>
      <c r="C2" s="270"/>
      <c r="D2" s="270"/>
      <c r="E2" s="270"/>
      <c r="F2" s="270"/>
      <c r="G2" s="270"/>
    </row>
    <row r="3" spans="1:8" ht="24.75" customHeight="1">
      <c r="A3" s="60" t="s">
        <v>44</v>
      </c>
      <c r="B3" s="61" t="s">
        <v>45</v>
      </c>
      <c r="G3" s="62"/>
      <c r="H3" s="58" t="s">
        <v>46</v>
      </c>
    </row>
    <row r="4" spans="1:11" s="63" customFormat="1" ht="28.5" customHeight="1">
      <c r="A4" s="271" t="s">
        <v>47</v>
      </c>
      <c r="B4" s="272"/>
      <c r="C4" s="272"/>
      <c r="D4" s="235" t="s">
        <v>273</v>
      </c>
      <c r="E4" s="235" t="s">
        <v>266</v>
      </c>
      <c r="F4" s="234" t="s">
        <v>48</v>
      </c>
      <c r="G4" s="272" t="s">
        <v>49</v>
      </c>
      <c r="H4" s="280" t="s">
        <v>50</v>
      </c>
      <c r="I4" s="278" t="s">
        <v>51</v>
      </c>
      <c r="J4" s="278" t="s">
        <v>52</v>
      </c>
      <c r="K4" s="276" t="s">
        <v>265</v>
      </c>
    </row>
    <row r="5" spans="1:11" ht="28.5" customHeight="1" thickBot="1">
      <c r="A5" s="236" t="s">
        <v>53</v>
      </c>
      <c r="B5" s="237" t="s">
        <v>54</v>
      </c>
      <c r="C5" s="237" t="s">
        <v>55</v>
      </c>
      <c r="D5" s="238" t="s">
        <v>56</v>
      </c>
      <c r="E5" s="238" t="s">
        <v>261</v>
      </c>
      <c r="F5" s="238" t="s">
        <v>57</v>
      </c>
      <c r="G5" s="273"/>
      <c r="H5" s="281"/>
      <c r="I5" s="279"/>
      <c r="J5" s="279"/>
      <c r="K5" s="277"/>
    </row>
    <row r="6" spans="1:11" ht="30" customHeight="1" thickTop="1">
      <c r="A6" s="98" t="s">
        <v>58</v>
      </c>
      <c r="B6" s="220"/>
      <c r="C6" s="79"/>
      <c r="D6" s="81">
        <f>SUM(D7,D13,D16,D18,D21)</f>
        <v>11072000</v>
      </c>
      <c r="E6" s="81">
        <v>10457188.52</v>
      </c>
      <c r="F6" s="221">
        <f>SUM(D6-E6)</f>
        <v>614811.4800000004</v>
      </c>
      <c r="G6" s="222"/>
      <c r="H6" s="214"/>
      <c r="I6" s="64"/>
      <c r="J6" s="34"/>
      <c r="K6" s="34"/>
    </row>
    <row r="7" spans="1:11" ht="24" customHeight="1">
      <c r="A7" s="65" t="s">
        <v>45</v>
      </c>
      <c r="B7" s="66" t="s">
        <v>59</v>
      </c>
      <c r="C7" s="67"/>
      <c r="D7" s="68">
        <f>SUM(D8:D12)</f>
        <v>9980000</v>
      </c>
      <c r="E7" s="68">
        <v>9407188.52</v>
      </c>
      <c r="F7" s="56">
        <f>SUM(D7-E7)</f>
        <v>572811.4800000004</v>
      </c>
      <c r="G7" s="69"/>
      <c r="H7" s="70"/>
      <c r="I7" s="70"/>
      <c r="J7" s="35"/>
      <c r="K7" s="35"/>
    </row>
    <row r="8" spans="1:11" ht="32.25" customHeight="1">
      <c r="A8" s="71"/>
      <c r="B8" s="72"/>
      <c r="C8" s="66" t="s">
        <v>237</v>
      </c>
      <c r="D8" s="68">
        <f>SUM(H8)/1000</f>
        <v>2500000</v>
      </c>
      <c r="E8" s="68">
        <v>2518874</v>
      </c>
      <c r="F8" s="56">
        <f>SUM(D8-E8)</f>
        <v>-18874</v>
      </c>
      <c r="G8" s="73" t="s">
        <v>239</v>
      </c>
      <c r="H8" s="178">
        <f>SUM(I8:J8)</f>
        <v>2500000000</v>
      </c>
      <c r="I8" s="74">
        <v>2500000000</v>
      </c>
      <c r="J8" s="31"/>
      <c r="K8" s="31"/>
    </row>
    <row r="9" spans="1:11" ht="24" customHeight="1">
      <c r="A9" s="71"/>
      <c r="B9" s="75"/>
      <c r="C9" s="66" t="s">
        <v>238</v>
      </c>
      <c r="D9" s="68">
        <f>SUM(H9)/1000</f>
        <v>7480000</v>
      </c>
      <c r="E9" s="68">
        <v>6888314.52</v>
      </c>
      <c r="F9" s="56">
        <f>SUM(D9-E9)</f>
        <v>591685.4800000004</v>
      </c>
      <c r="G9" s="73" t="s">
        <v>249</v>
      </c>
      <c r="H9" s="178">
        <f>SUM(I9:J9)</f>
        <v>7480000000</v>
      </c>
      <c r="I9" s="74">
        <v>6800000000</v>
      </c>
      <c r="J9" s="32">
        <f>SUM(I9*0.1)</f>
        <v>680000000</v>
      </c>
      <c r="K9" s="32"/>
    </row>
    <row r="10" spans="1:11" ht="13.5">
      <c r="A10" s="71"/>
      <c r="B10" s="75"/>
      <c r="C10" s="76"/>
      <c r="D10" s="77"/>
      <c r="E10" s="77"/>
      <c r="F10" s="78"/>
      <c r="G10" s="73"/>
      <c r="H10" s="74"/>
      <c r="I10" s="74"/>
      <c r="J10" s="32"/>
      <c r="K10" s="32"/>
    </row>
    <row r="11" spans="1:11" ht="13.5">
      <c r="A11" s="71"/>
      <c r="B11" s="75"/>
      <c r="C11" s="76"/>
      <c r="D11" s="77"/>
      <c r="E11" s="77"/>
      <c r="F11" s="78"/>
      <c r="G11" s="73"/>
      <c r="H11" s="74"/>
      <c r="I11" s="74"/>
      <c r="J11" s="32"/>
      <c r="K11" s="32"/>
    </row>
    <row r="12" spans="1:11" ht="24" customHeight="1">
      <c r="A12" s="71"/>
      <c r="B12" s="79"/>
      <c r="C12" s="80"/>
      <c r="D12" s="81"/>
      <c r="E12" s="81"/>
      <c r="F12" s="82"/>
      <c r="G12" s="83" t="s">
        <v>60</v>
      </c>
      <c r="H12" s="74">
        <f>SUM(H8:H11)</f>
        <v>9980000000</v>
      </c>
      <c r="I12" s="74"/>
      <c r="J12" s="33">
        <f>SUM(J8:J11)</f>
        <v>680000000</v>
      </c>
      <c r="K12" s="33">
        <f>SUM(K8:K11)</f>
        <v>0</v>
      </c>
    </row>
    <row r="13" spans="1:11" ht="24" customHeight="1">
      <c r="A13" s="71"/>
      <c r="B13" s="67" t="s">
        <v>61</v>
      </c>
      <c r="C13" s="66"/>
      <c r="D13" s="68">
        <f>SUM(D14)</f>
        <v>462000</v>
      </c>
      <c r="E13" s="68">
        <v>420000</v>
      </c>
      <c r="F13" s="56">
        <f>SUM(D13-E13)</f>
        <v>42000</v>
      </c>
      <c r="G13" s="69"/>
      <c r="H13" s="70"/>
      <c r="I13" s="70"/>
      <c r="J13" s="35"/>
      <c r="K13" s="35"/>
    </row>
    <row r="14" spans="1:11" ht="24" customHeight="1">
      <c r="A14" s="71"/>
      <c r="B14" s="67"/>
      <c r="C14" s="66" t="s">
        <v>61</v>
      </c>
      <c r="D14" s="68">
        <f>SUM(H14)/1000</f>
        <v>462000</v>
      </c>
      <c r="E14" s="68">
        <v>420000</v>
      </c>
      <c r="F14" s="56">
        <f>SUM(D14-E14)</f>
        <v>42000</v>
      </c>
      <c r="G14" s="73" t="s">
        <v>269</v>
      </c>
      <c r="H14" s="178">
        <f>SUM(I14:J14)</f>
        <v>462000000</v>
      </c>
      <c r="I14" s="74">
        <v>420000000</v>
      </c>
      <c r="J14" s="32">
        <f>SUM(I14*0.1)</f>
        <v>42000000</v>
      </c>
      <c r="K14" s="31"/>
    </row>
    <row r="15" spans="1:11" ht="24" customHeight="1">
      <c r="A15" s="71"/>
      <c r="B15" s="67"/>
      <c r="C15" s="66"/>
      <c r="D15" s="68"/>
      <c r="E15" s="68"/>
      <c r="F15" s="56"/>
      <c r="G15" s="84"/>
      <c r="H15" s="85"/>
      <c r="I15" s="74"/>
      <c r="J15" s="36"/>
      <c r="K15" s="36"/>
    </row>
    <row r="16" spans="1:11" ht="24" customHeight="1">
      <c r="A16" s="71"/>
      <c r="B16" s="66" t="s">
        <v>62</v>
      </c>
      <c r="C16" s="164" t="s">
        <v>45</v>
      </c>
      <c r="D16" s="68">
        <f>SUM(D17)</f>
        <v>0</v>
      </c>
      <c r="E16" s="68">
        <v>0</v>
      </c>
      <c r="F16" s="56">
        <f aca="true" t="shared" si="0" ref="F16:F25">SUM(D16-E16)</f>
        <v>0</v>
      </c>
      <c r="G16" s="69" t="s">
        <v>45</v>
      </c>
      <c r="H16" s="70" t="s">
        <v>45</v>
      </c>
      <c r="I16" s="70"/>
      <c r="J16" s="35" t="s">
        <v>45</v>
      </c>
      <c r="K16" s="35" t="s">
        <v>45</v>
      </c>
    </row>
    <row r="17" spans="1:11" ht="31.5" customHeight="1">
      <c r="A17" s="71"/>
      <c r="B17" s="67"/>
      <c r="C17" s="86" t="s">
        <v>63</v>
      </c>
      <c r="D17" s="68">
        <f>SUM(H17)/1000</f>
        <v>0</v>
      </c>
      <c r="E17" s="68">
        <v>0</v>
      </c>
      <c r="F17" s="56">
        <f t="shared" si="0"/>
        <v>0</v>
      </c>
      <c r="G17" s="69" t="s">
        <v>240</v>
      </c>
      <c r="H17" s="178">
        <f>SUM(I17:J17)</f>
        <v>0</v>
      </c>
      <c r="I17" s="70"/>
      <c r="J17" s="35"/>
      <c r="K17" s="35"/>
    </row>
    <row r="18" spans="1:11" ht="24" customHeight="1">
      <c r="A18" s="71"/>
      <c r="B18" s="66" t="s">
        <v>64</v>
      </c>
      <c r="C18" s="86"/>
      <c r="D18" s="68">
        <f>SUM(D19:D20)</f>
        <v>330000</v>
      </c>
      <c r="E18" s="68">
        <v>330000</v>
      </c>
      <c r="F18" s="56">
        <f t="shared" si="0"/>
        <v>0</v>
      </c>
      <c r="G18" s="69"/>
      <c r="H18" s="70"/>
      <c r="I18" s="70"/>
      <c r="J18" s="35"/>
      <c r="K18" s="35"/>
    </row>
    <row r="19" spans="1:11" ht="24" customHeight="1">
      <c r="A19" s="71"/>
      <c r="B19" s="72"/>
      <c r="C19" s="66" t="s">
        <v>64</v>
      </c>
      <c r="D19" s="68">
        <f>SUM(H19)/1000</f>
        <v>200000</v>
      </c>
      <c r="E19" s="68">
        <v>200000</v>
      </c>
      <c r="F19" s="56">
        <f>SUM(D19-E19)</f>
        <v>0</v>
      </c>
      <c r="G19" s="73" t="s">
        <v>65</v>
      </c>
      <c r="H19" s="178">
        <f>SUM(I19:J19)</f>
        <v>200000000</v>
      </c>
      <c r="I19" s="74">
        <v>200000000</v>
      </c>
      <c r="J19" s="37"/>
      <c r="K19" s="37"/>
    </row>
    <row r="20" spans="1:11" ht="24" customHeight="1">
      <c r="A20" s="71"/>
      <c r="B20" s="79"/>
      <c r="C20" s="66" t="s">
        <v>66</v>
      </c>
      <c r="D20" s="68">
        <f>SUM(H20)/1000</f>
        <v>130000</v>
      </c>
      <c r="E20" s="68">
        <v>130000</v>
      </c>
      <c r="F20" s="56">
        <f>SUM(D20-E20)</f>
        <v>0</v>
      </c>
      <c r="G20" s="69" t="s">
        <v>67</v>
      </c>
      <c r="H20" s="178">
        <f>SUM(I20:J20)</f>
        <v>130000000</v>
      </c>
      <c r="I20" s="70">
        <v>130000000</v>
      </c>
      <c r="J20" s="35"/>
      <c r="K20" s="35"/>
    </row>
    <row r="21" spans="1:11" ht="24" customHeight="1">
      <c r="A21" s="71"/>
      <c r="B21" s="66" t="s">
        <v>68</v>
      </c>
      <c r="C21" s="66"/>
      <c r="D21" s="68">
        <f>SUM(D22)</f>
        <v>300000</v>
      </c>
      <c r="E21" s="68">
        <v>300000</v>
      </c>
      <c r="F21" s="56">
        <f t="shared" si="0"/>
        <v>0</v>
      </c>
      <c r="G21" s="73"/>
      <c r="H21" s="74"/>
      <c r="I21" s="74"/>
      <c r="J21" s="31"/>
      <c r="K21" s="31"/>
    </row>
    <row r="22" spans="1:11" ht="24" customHeight="1">
      <c r="A22" s="71"/>
      <c r="B22" s="72"/>
      <c r="C22" s="223" t="s">
        <v>68</v>
      </c>
      <c r="D22" s="224">
        <f>SUM(H22)/1000</f>
        <v>300000</v>
      </c>
      <c r="E22" s="224">
        <v>300000</v>
      </c>
      <c r="F22" s="225">
        <f t="shared" si="0"/>
        <v>0</v>
      </c>
      <c r="G22" s="226" t="s">
        <v>236</v>
      </c>
      <c r="H22" s="178">
        <f>SUM(I22:J22)</f>
        <v>300000000</v>
      </c>
      <c r="I22" s="74">
        <v>300000000</v>
      </c>
      <c r="J22" s="37"/>
      <c r="K22" s="37"/>
    </row>
    <row r="23" spans="1:11" ht="28.5" customHeight="1">
      <c r="A23" s="227" t="s">
        <v>69</v>
      </c>
      <c r="B23" s="228"/>
      <c r="C23" s="229"/>
      <c r="D23" s="230">
        <f>SUM(D24+D27+D29+D31)</f>
        <v>20157133</v>
      </c>
      <c r="E23" s="230">
        <v>20103133</v>
      </c>
      <c r="F23" s="231">
        <f t="shared" si="0"/>
        <v>54000</v>
      </c>
      <c r="G23" s="232"/>
      <c r="H23" s="233">
        <f>SUM(I23:K23)</f>
        <v>0</v>
      </c>
      <c r="I23" s="74"/>
      <c r="J23" s="38"/>
      <c r="K23" s="38"/>
    </row>
    <row r="24" spans="1:11" ht="25.5" customHeight="1">
      <c r="A24" s="65"/>
      <c r="B24" s="67" t="s">
        <v>69</v>
      </c>
      <c r="C24" s="66"/>
      <c r="D24" s="68">
        <f>SUM(D25:D26)</f>
        <v>8702133</v>
      </c>
      <c r="E24" s="68">
        <v>8702133</v>
      </c>
      <c r="F24" s="56">
        <f t="shared" si="0"/>
        <v>0</v>
      </c>
      <c r="G24" s="73"/>
      <c r="H24" s="74"/>
      <c r="I24" s="74"/>
      <c r="J24" s="33"/>
      <c r="K24" s="33"/>
    </row>
    <row r="25" spans="1:11" ht="21" customHeight="1">
      <c r="A25" s="71"/>
      <c r="B25" s="72"/>
      <c r="C25" s="66" t="s">
        <v>241</v>
      </c>
      <c r="D25" s="68">
        <f>SUM(H25)/1000</f>
        <v>8702133</v>
      </c>
      <c r="E25" s="68">
        <v>8702133</v>
      </c>
      <c r="F25" s="56">
        <f t="shared" si="0"/>
        <v>0</v>
      </c>
      <c r="G25" s="73" t="s">
        <v>243</v>
      </c>
      <c r="H25" s="178">
        <f>SUM(I25:J25)</f>
        <v>8702133000</v>
      </c>
      <c r="I25" s="74">
        <v>8702133000</v>
      </c>
      <c r="J25" s="31"/>
      <c r="K25" s="31">
        <v>0</v>
      </c>
    </row>
    <row r="26" spans="1:11" ht="27" customHeight="1">
      <c r="A26" s="71"/>
      <c r="B26" s="75"/>
      <c r="C26" s="66" t="s">
        <v>242</v>
      </c>
      <c r="D26" s="68">
        <f>SUM(H26)/1000</f>
        <v>0</v>
      </c>
      <c r="E26" s="68">
        <v>0</v>
      </c>
      <c r="F26" s="56">
        <f>SUM(D26-E26)</f>
        <v>0</v>
      </c>
      <c r="G26" s="73" t="s">
        <v>244</v>
      </c>
      <c r="H26" s="178">
        <f>SUM(I26:J26)</f>
        <v>0</v>
      </c>
      <c r="I26" s="74"/>
      <c r="J26" s="39"/>
      <c r="K26" s="39"/>
    </row>
    <row r="27" spans="1:19" ht="15.75" customHeight="1">
      <c r="A27" s="71"/>
      <c r="B27" s="67" t="s">
        <v>61</v>
      </c>
      <c r="C27" s="67"/>
      <c r="D27" s="68">
        <f>SUM(D28)</f>
        <v>7395000</v>
      </c>
      <c r="E27" s="68">
        <v>7395000</v>
      </c>
      <c r="F27" s="56">
        <f aca="true" t="shared" si="1" ref="F27:F33">SUM(D27-E27)</f>
        <v>0</v>
      </c>
      <c r="G27" s="90"/>
      <c r="H27" s="85"/>
      <c r="I27" s="74"/>
      <c r="J27" s="40"/>
      <c r="K27" s="40"/>
      <c r="L27" s="92"/>
      <c r="M27" s="92"/>
      <c r="N27" s="92"/>
      <c r="O27" s="92"/>
      <c r="P27" s="92"/>
      <c r="Q27" s="92"/>
      <c r="R27" s="92"/>
      <c r="S27" s="92"/>
    </row>
    <row r="28" spans="1:19" ht="21" customHeight="1">
      <c r="A28" s="93"/>
      <c r="B28" s="94"/>
      <c r="C28" s="94" t="s">
        <v>61</v>
      </c>
      <c r="D28" s="68">
        <f>SUM(H28)/1000</f>
        <v>7395000</v>
      </c>
      <c r="E28" s="68">
        <v>7395000</v>
      </c>
      <c r="F28" s="56">
        <f t="shared" si="1"/>
        <v>0</v>
      </c>
      <c r="G28" s="73" t="s">
        <v>70</v>
      </c>
      <c r="H28" s="178">
        <f>SUM(I28:J28)</f>
        <v>7395000000</v>
      </c>
      <c r="I28" s="74">
        <v>7395000000</v>
      </c>
      <c r="J28" s="48"/>
      <c r="K28" s="48"/>
      <c r="L28" s="92"/>
      <c r="M28" s="92"/>
      <c r="N28" s="92"/>
      <c r="O28" s="92"/>
      <c r="P28" s="92"/>
      <c r="Q28" s="92"/>
      <c r="R28" s="92"/>
      <c r="S28" s="92"/>
    </row>
    <row r="29" spans="1:19" ht="25.5" customHeight="1">
      <c r="A29" s="71"/>
      <c r="B29" s="67" t="s">
        <v>71</v>
      </c>
      <c r="C29" s="67"/>
      <c r="D29" s="68">
        <f>SUM(D30)</f>
        <v>4060000</v>
      </c>
      <c r="E29" s="68">
        <v>4006000</v>
      </c>
      <c r="F29" s="56">
        <f t="shared" si="1"/>
        <v>54000</v>
      </c>
      <c r="G29" s="90"/>
      <c r="H29" s="85"/>
      <c r="I29" s="74"/>
      <c r="J29" s="40"/>
      <c r="K29" s="40"/>
      <c r="L29" s="92"/>
      <c r="M29" s="92"/>
      <c r="N29" s="92"/>
      <c r="O29" s="92"/>
      <c r="P29" s="92"/>
      <c r="Q29" s="92"/>
      <c r="R29" s="92"/>
      <c r="S29" s="92"/>
    </row>
    <row r="30" spans="1:19" ht="24" customHeight="1">
      <c r="A30" s="93"/>
      <c r="B30" s="94"/>
      <c r="C30" s="94" t="s">
        <v>71</v>
      </c>
      <c r="D30" s="68">
        <f>SUM(H30)/1000</f>
        <v>4060000</v>
      </c>
      <c r="E30" s="68">
        <v>4006000</v>
      </c>
      <c r="F30" s="56">
        <f t="shared" si="1"/>
        <v>54000</v>
      </c>
      <c r="G30" s="73" t="s">
        <v>245</v>
      </c>
      <c r="H30" s="178">
        <f>SUM(I30:J30)</f>
        <v>4060000000</v>
      </c>
      <c r="I30" s="74">
        <v>4000000000</v>
      </c>
      <c r="J30" s="32">
        <f>SUM(I30*0.015)</f>
        <v>60000000</v>
      </c>
      <c r="K30" s="48"/>
      <c r="L30" s="92"/>
      <c r="M30" s="92"/>
      <c r="N30" s="92"/>
      <c r="O30" s="92"/>
      <c r="P30" s="92"/>
      <c r="Q30" s="92"/>
      <c r="R30" s="92"/>
      <c r="S30" s="92"/>
    </row>
    <row r="31" spans="1:19" ht="27" customHeight="1">
      <c r="A31" s="71"/>
      <c r="B31" s="67" t="s">
        <v>72</v>
      </c>
      <c r="C31" s="67"/>
      <c r="D31" s="68">
        <f>SUM(D32)</f>
        <v>0</v>
      </c>
      <c r="E31" s="68">
        <v>0</v>
      </c>
      <c r="F31" s="56">
        <f t="shared" si="1"/>
        <v>0</v>
      </c>
      <c r="G31" s="90"/>
      <c r="H31" s="85"/>
      <c r="I31" s="74"/>
      <c r="J31" s="40"/>
      <c r="K31" s="40"/>
      <c r="L31" s="92"/>
      <c r="M31" s="92"/>
      <c r="N31" s="92"/>
      <c r="O31" s="92"/>
      <c r="P31" s="92"/>
      <c r="Q31" s="92"/>
      <c r="R31" s="92"/>
      <c r="S31" s="92"/>
    </row>
    <row r="32" spans="1:19" ht="24" customHeight="1">
      <c r="A32" s="93"/>
      <c r="B32" s="94"/>
      <c r="C32" s="94" t="s">
        <v>72</v>
      </c>
      <c r="D32" s="68">
        <f>SUM(H32)/1000</f>
        <v>0</v>
      </c>
      <c r="E32" s="68">
        <v>0</v>
      </c>
      <c r="F32" s="56">
        <f t="shared" si="1"/>
        <v>0</v>
      </c>
      <c r="G32" s="73" t="s">
        <v>73</v>
      </c>
      <c r="H32" s="74"/>
      <c r="I32" s="74"/>
      <c r="J32" s="48"/>
      <c r="K32" s="48"/>
      <c r="L32" s="92"/>
      <c r="M32" s="92"/>
      <c r="N32" s="92"/>
      <c r="O32" s="92"/>
      <c r="P32" s="92"/>
      <c r="Q32" s="92"/>
      <c r="R32" s="92"/>
      <c r="S32" s="92"/>
    </row>
    <row r="33" spans="1:19" ht="27" customHeight="1">
      <c r="A33" s="158" t="s">
        <v>74</v>
      </c>
      <c r="B33" s="67"/>
      <c r="C33" s="66"/>
      <c r="D33" s="68">
        <f>SUM(D34+D38)</f>
        <v>990000</v>
      </c>
      <c r="E33" s="68">
        <v>990000</v>
      </c>
      <c r="F33" s="56">
        <f t="shared" si="1"/>
        <v>0</v>
      </c>
      <c r="G33" s="73"/>
      <c r="H33" s="74">
        <f>SUM(I33:K33)</f>
        <v>0</v>
      </c>
      <c r="I33" s="74"/>
      <c r="J33" s="157"/>
      <c r="K33" s="157"/>
      <c r="L33" s="92"/>
      <c r="M33" s="92"/>
      <c r="N33" s="92"/>
      <c r="O33" s="92"/>
      <c r="P33" s="92"/>
      <c r="Q33" s="92"/>
      <c r="R33" s="92"/>
      <c r="S33" s="92"/>
    </row>
    <row r="34" spans="1:19" ht="27" customHeight="1">
      <c r="A34" s="159"/>
      <c r="B34" s="72" t="s">
        <v>58</v>
      </c>
      <c r="C34" s="66"/>
      <c r="D34" s="68">
        <f>SUM(D35+D36+D37)</f>
        <v>50000</v>
      </c>
      <c r="E34" s="68">
        <v>50000</v>
      </c>
      <c r="F34" s="68">
        <f>SUM(F35+F41+F42)</f>
        <v>0</v>
      </c>
      <c r="G34" s="73"/>
      <c r="H34" s="74"/>
      <c r="I34" s="74"/>
      <c r="J34" s="157"/>
      <c r="K34" s="157"/>
      <c r="L34" s="92"/>
      <c r="M34" s="92"/>
      <c r="N34" s="92"/>
      <c r="O34" s="92"/>
      <c r="P34" s="92"/>
      <c r="Q34" s="92"/>
      <c r="R34" s="92"/>
      <c r="S34" s="92"/>
    </row>
    <row r="35" spans="1:19" ht="27" customHeight="1">
      <c r="A35" s="160"/>
      <c r="B35" s="75"/>
      <c r="C35" s="66" t="s">
        <v>75</v>
      </c>
      <c r="D35" s="68">
        <f>SUM(H35)/1000</f>
        <v>50000</v>
      </c>
      <c r="E35" s="68">
        <v>50000</v>
      </c>
      <c r="F35" s="56">
        <f>SUM(D35-E35)</f>
        <v>0</v>
      </c>
      <c r="G35" s="89" t="s">
        <v>76</v>
      </c>
      <c r="H35" s="178">
        <f>SUM(I35:J35)</f>
        <v>50000000</v>
      </c>
      <c r="I35" s="74">
        <v>50000000</v>
      </c>
      <c r="J35" s="157"/>
      <c r="K35" s="157"/>
      <c r="L35" s="92"/>
      <c r="M35" s="92"/>
      <c r="N35" s="92"/>
      <c r="O35" s="92"/>
      <c r="P35" s="92"/>
      <c r="Q35" s="92"/>
      <c r="R35" s="92"/>
      <c r="S35" s="92"/>
    </row>
    <row r="36" spans="1:19" ht="21.75" customHeight="1">
      <c r="A36" s="160"/>
      <c r="B36" s="75"/>
      <c r="C36" s="66" t="s">
        <v>61</v>
      </c>
      <c r="D36" s="68">
        <f>SUM(H36)/1000</f>
        <v>0</v>
      </c>
      <c r="E36" s="68">
        <v>0</v>
      </c>
      <c r="F36" s="56"/>
      <c r="G36" s="73"/>
      <c r="H36" s="178">
        <f>SUM(I36:J36)</f>
        <v>0</v>
      </c>
      <c r="I36" s="74"/>
      <c r="J36" s="157"/>
      <c r="K36" s="157"/>
      <c r="L36" s="92"/>
      <c r="M36" s="92"/>
      <c r="N36" s="92"/>
      <c r="O36" s="92"/>
      <c r="P36" s="92"/>
      <c r="Q36" s="92"/>
      <c r="R36" s="92"/>
      <c r="S36" s="92"/>
    </row>
    <row r="37" spans="1:19" ht="27" customHeight="1">
      <c r="A37" s="160"/>
      <c r="B37" s="79"/>
      <c r="C37" s="66" t="s">
        <v>68</v>
      </c>
      <c r="D37" s="68">
        <f>SUM(H37)/1000</f>
        <v>0</v>
      </c>
      <c r="E37" s="68">
        <v>0</v>
      </c>
      <c r="F37" s="56"/>
      <c r="G37" s="73"/>
      <c r="H37" s="178">
        <f>SUM(I37:J37)</f>
        <v>0</v>
      </c>
      <c r="I37" s="74"/>
      <c r="J37" s="157"/>
      <c r="K37" s="157"/>
      <c r="L37" s="92"/>
      <c r="M37" s="92"/>
      <c r="N37" s="92"/>
      <c r="O37" s="92"/>
      <c r="P37" s="92"/>
      <c r="Q37" s="92"/>
      <c r="R37" s="92"/>
      <c r="S37" s="92"/>
    </row>
    <row r="38" spans="1:19" ht="27" customHeight="1">
      <c r="A38" s="160"/>
      <c r="B38" s="72" t="s">
        <v>77</v>
      </c>
      <c r="C38" s="66"/>
      <c r="D38" s="68">
        <f>SUM(D39:D41)</f>
        <v>940000</v>
      </c>
      <c r="E38" s="68">
        <v>940000</v>
      </c>
      <c r="F38" s="68">
        <f>SUM(F39+F45+F46)</f>
        <v>0</v>
      </c>
      <c r="G38" s="73"/>
      <c r="H38" s="74"/>
      <c r="I38" s="74"/>
      <c r="J38" s="157"/>
      <c r="K38" s="157"/>
      <c r="L38" s="92"/>
      <c r="M38" s="92"/>
      <c r="N38" s="92"/>
      <c r="O38" s="92"/>
      <c r="P38" s="92"/>
      <c r="Q38" s="92"/>
      <c r="R38" s="92"/>
      <c r="S38" s="92"/>
    </row>
    <row r="39" spans="1:19" ht="32.25" customHeight="1">
      <c r="A39" s="160"/>
      <c r="B39" s="75"/>
      <c r="C39" s="66" t="s">
        <v>78</v>
      </c>
      <c r="D39" s="68">
        <f>SUM(H39)/1000</f>
        <v>900000</v>
      </c>
      <c r="E39" s="68">
        <v>900000</v>
      </c>
      <c r="F39" s="56">
        <f>SUM(D39-E39)</f>
        <v>0</v>
      </c>
      <c r="G39" s="89" t="s">
        <v>76</v>
      </c>
      <c r="H39" s="178">
        <f>SUM(I39:J39)</f>
        <v>900000000</v>
      </c>
      <c r="I39" s="74">
        <v>900000000</v>
      </c>
      <c r="J39" s="157"/>
      <c r="K39" s="157"/>
      <c r="L39" s="92"/>
      <c r="M39" s="92"/>
      <c r="N39" s="92"/>
      <c r="O39" s="92"/>
      <c r="P39" s="92"/>
      <c r="Q39" s="92"/>
      <c r="R39" s="92"/>
      <c r="S39" s="92"/>
    </row>
    <row r="40" spans="1:19" ht="32.25" customHeight="1">
      <c r="A40" s="160"/>
      <c r="B40" s="75"/>
      <c r="C40" s="66" t="s">
        <v>61</v>
      </c>
      <c r="D40" s="68">
        <f>SUM(H40)/1000</f>
        <v>30000</v>
      </c>
      <c r="E40" s="68">
        <v>30000</v>
      </c>
      <c r="F40" s="56"/>
      <c r="G40" s="73" t="s">
        <v>79</v>
      </c>
      <c r="H40" s="178">
        <f>SUM(I40:J40)</f>
        <v>30000000</v>
      </c>
      <c r="I40" s="74">
        <v>30000000</v>
      </c>
      <c r="J40" s="157"/>
      <c r="K40" s="157"/>
      <c r="L40" s="92"/>
      <c r="M40" s="92"/>
      <c r="N40" s="92"/>
      <c r="O40" s="92"/>
      <c r="P40" s="92"/>
      <c r="Q40" s="92"/>
      <c r="R40" s="92"/>
      <c r="S40" s="92"/>
    </row>
    <row r="41" spans="1:19" ht="25.5" customHeight="1">
      <c r="A41" s="160"/>
      <c r="B41" s="79"/>
      <c r="C41" s="66" t="s">
        <v>71</v>
      </c>
      <c r="D41" s="68">
        <f>SUM(H41)/1000</f>
        <v>10000</v>
      </c>
      <c r="E41" s="68">
        <v>10000</v>
      </c>
      <c r="F41" s="56"/>
      <c r="G41" s="73"/>
      <c r="H41" s="178">
        <f>SUM(I41:J41)</f>
        <v>10000000</v>
      </c>
      <c r="I41" s="74">
        <v>10000000</v>
      </c>
      <c r="J41" s="157"/>
      <c r="K41" s="157"/>
      <c r="L41" s="92"/>
      <c r="M41" s="92"/>
      <c r="N41" s="92"/>
      <c r="O41" s="92"/>
      <c r="P41" s="92"/>
      <c r="Q41" s="92"/>
      <c r="R41" s="92"/>
      <c r="S41" s="92"/>
    </row>
    <row r="42" spans="1:19" ht="37.5" customHeight="1">
      <c r="A42" s="95" t="s">
        <v>80</v>
      </c>
      <c r="B42" s="67"/>
      <c r="C42" s="67"/>
      <c r="D42" s="68">
        <f>SUM(D43,D45)</f>
        <v>0</v>
      </c>
      <c r="E42" s="68">
        <v>0</v>
      </c>
      <c r="F42" s="56">
        <f>SUM(D42-E42)</f>
        <v>0</v>
      </c>
      <c r="G42" s="91"/>
      <c r="H42" s="70"/>
      <c r="I42" s="70"/>
      <c r="J42" s="41"/>
      <c r="K42" s="41"/>
      <c r="L42" s="92"/>
      <c r="M42" s="92"/>
      <c r="N42" s="92"/>
      <c r="O42" s="92"/>
      <c r="P42" s="92"/>
      <c r="Q42" s="92"/>
      <c r="R42" s="92"/>
      <c r="S42" s="92"/>
    </row>
    <row r="43" spans="1:19" ht="30" customHeight="1">
      <c r="A43" s="65"/>
      <c r="B43" s="67" t="s">
        <v>81</v>
      </c>
      <c r="C43" s="67"/>
      <c r="D43" s="68">
        <f>SUM(D44)</f>
        <v>0</v>
      </c>
      <c r="E43" s="68">
        <v>0</v>
      </c>
      <c r="F43" s="56">
        <f aca="true" t="shared" si="2" ref="F43:F51">SUM(D43-E43)</f>
        <v>0</v>
      </c>
      <c r="G43" s="91"/>
      <c r="H43" s="70"/>
      <c r="I43" s="70"/>
      <c r="J43" s="42"/>
      <c r="K43" s="42"/>
      <c r="L43" s="92"/>
      <c r="M43" s="92"/>
      <c r="N43" s="92"/>
      <c r="O43" s="92"/>
      <c r="P43" s="92"/>
      <c r="Q43" s="92"/>
      <c r="R43" s="92"/>
      <c r="S43" s="92"/>
    </row>
    <row r="44" spans="1:19" ht="30" customHeight="1">
      <c r="A44" s="71"/>
      <c r="B44" s="67"/>
      <c r="C44" s="67" t="s">
        <v>82</v>
      </c>
      <c r="D44" s="68">
        <f>SUM(H44)/1000</f>
        <v>0</v>
      </c>
      <c r="E44" s="68">
        <v>0</v>
      </c>
      <c r="F44" s="56">
        <f t="shared" si="2"/>
        <v>0</v>
      </c>
      <c r="G44" s="91"/>
      <c r="H44" s="74">
        <f>SUM(I44:K44)</f>
        <v>0</v>
      </c>
      <c r="I44" s="70"/>
      <c r="J44" s="35"/>
      <c r="K44" s="35"/>
      <c r="L44" s="92"/>
      <c r="M44" s="92"/>
      <c r="N44" s="92"/>
      <c r="O44" s="92"/>
      <c r="P44" s="92"/>
      <c r="Q44" s="92"/>
      <c r="R44" s="92"/>
      <c r="S44" s="92"/>
    </row>
    <row r="45" spans="1:19" ht="30" customHeight="1">
      <c r="A45" s="71"/>
      <c r="B45" s="67" t="s">
        <v>83</v>
      </c>
      <c r="C45" s="67"/>
      <c r="D45" s="68">
        <f>SUM(D46:D47)</f>
        <v>0</v>
      </c>
      <c r="E45" s="68">
        <v>0</v>
      </c>
      <c r="F45" s="56">
        <f t="shared" si="2"/>
        <v>0</v>
      </c>
      <c r="G45" s="91"/>
      <c r="H45" s="70"/>
      <c r="I45" s="70"/>
      <c r="J45" s="35"/>
      <c r="K45" s="35"/>
      <c r="L45" s="92"/>
      <c r="M45" s="92"/>
      <c r="N45" s="92"/>
      <c r="O45" s="92"/>
      <c r="P45" s="92"/>
      <c r="Q45" s="92"/>
      <c r="R45" s="92"/>
      <c r="S45" s="92"/>
    </row>
    <row r="46" spans="1:19" ht="30" customHeight="1">
      <c r="A46" s="71"/>
      <c r="B46" s="72"/>
      <c r="C46" s="67" t="s">
        <v>84</v>
      </c>
      <c r="D46" s="68">
        <f>SUM(H46)/1000</f>
        <v>0</v>
      </c>
      <c r="E46" s="68">
        <v>0</v>
      </c>
      <c r="F46" s="56">
        <f t="shared" si="2"/>
        <v>0</v>
      </c>
      <c r="G46" s="91"/>
      <c r="H46" s="178">
        <f>SUM(I46:J46)</f>
        <v>0</v>
      </c>
      <c r="I46" s="70"/>
      <c r="J46" s="35"/>
      <c r="K46" s="35"/>
      <c r="L46" s="92"/>
      <c r="M46" s="92"/>
      <c r="N46" s="92"/>
      <c r="O46" s="92"/>
      <c r="P46" s="92"/>
      <c r="Q46" s="92"/>
      <c r="R46" s="92"/>
      <c r="S46" s="92"/>
    </row>
    <row r="47" spans="1:19" ht="30" customHeight="1">
      <c r="A47" s="87"/>
      <c r="B47" s="79"/>
      <c r="C47" s="67" t="s">
        <v>85</v>
      </c>
      <c r="D47" s="68">
        <f>SUM(H47)/1000</f>
        <v>0</v>
      </c>
      <c r="E47" s="68">
        <v>0</v>
      </c>
      <c r="F47" s="56">
        <f t="shared" si="2"/>
        <v>0</v>
      </c>
      <c r="G47" s="69" t="s">
        <v>86</v>
      </c>
      <c r="H47" s="178">
        <f>SUM(I47:J47)</f>
        <v>0</v>
      </c>
      <c r="I47" s="70"/>
      <c r="J47" s="35"/>
      <c r="K47" s="35"/>
      <c r="L47" s="92"/>
      <c r="M47" s="92"/>
      <c r="N47" s="92"/>
      <c r="O47" s="92"/>
      <c r="P47" s="92"/>
      <c r="Q47" s="92"/>
      <c r="R47" s="92"/>
      <c r="S47" s="92"/>
    </row>
    <row r="48" spans="1:19" ht="30" customHeight="1">
      <c r="A48" s="88" t="s">
        <v>87</v>
      </c>
      <c r="B48" s="67"/>
      <c r="C48" s="67"/>
      <c r="D48" s="68">
        <f>SUM(D49)</f>
        <v>100000</v>
      </c>
      <c r="E48" s="68">
        <v>100000</v>
      </c>
      <c r="F48" s="56">
        <f>SUM(D48-E48)</f>
        <v>0</v>
      </c>
      <c r="G48" s="91"/>
      <c r="H48" s="70"/>
      <c r="I48" s="70"/>
      <c r="J48" s="43"/>
      <c r="K48" s="43"/>
      <c r="L48" s="92"/>
      <c r="M48" s="92"/>
      <c r="N48" s="92"/>
      <c r="O48" s="92"/>
      <c r="P48" s="92"/>
      <c r="Q48" s="92"/>
      <c r="R48" s="92"/>
      <c r="S48" s="92"/>
    </row>
    <row r="49" spans="1:19" ht="30" customHeight="1">
      <c r="A49" s="65"/>
      <c r="B49" s="67" t="s">
        <v>87</v>
      </c>
      <c r="C49" s="67"/>
      <c r="D49" s="68">
        <f>SUM(D50:D51)</f>
        <v>100000</v>
      </c>
      <c r="E49" s="68">
        <v>100000</v>
      </c>
      <c r="F49" s="56">
        <f>SUM(D49-E49)</f>
        <v>0</v>
      </c>
      <c r="G49" s="91"/>
      <c r="H49" s="70"/>
      <c r="I49" s="70"/>
      <c r="J49" s="42"/>
      <c r="K49" s="42"/>
      <c r="L49" s="92"/>
      <c r="M49" s="92"/>
      <c r="N49" s="92"/>
      <c r="O49" s="92"/>
      <c r="P49" s="92"/>
      <c r="Q49" s="92"/>
      <c r="R49" s="92"/>
      <c r="S49" s="92"/>
    </row>
    <row r="50" spans="1:19" ht="27.75" customHeight="1">
      <c r="A50" s="71"/>
      <c r="B50" s="72"/>
      <c r="C50" s="67" t="s">
        <v>88</v>
      </c>
      <c r="D50" s="68">
        <f>SUM(H50)/1000</f>
        <v>50000</v>
      </c>
      <c r="E50" s="68">
        <v>50000</v>
      </c>
      <c r="F50" s="56">
        <f t="shared" si="2"/>
        <v>0</v>
      </c>
      <c r="G50" s="73" t="s">
        <v>89</v>
      </c>
      <c r="H50" s="178">
        <f>SUM(I50:J50)</f>
        <v>50000000</v>
      </c>
      <c r="I50" s="74">
        <v>50000000</v>
      </c>
      <c r="J50" s="37"/>
      <c r="K50" s="37"/>
      <c r="L50" s="92"/>
      <c r="M50" s="92"/>
      <c r="N50" s="92"/>
      <c r="O50" s="92"/>
      <c r="P50" s="92"/>
      <c r="Q50" s="92"/>
      <c r="R50" s="92"/>
      <c r="S50" s="92"/>
    </row>
    <row r="51" spans="1:19" ht="27.75" customHeight="1">
      <c r="A51" s="87"/>
      <c r="B51" s="79"/>
      <c r="C51" s="67" t="s">
        <v>90</v>
      </c>
      <c r="D51" s="68">
        <f>SUM(H51)/1000</f>
        <v>50000</v>
      </c>
      <c r="E51" s="68">
        <v>50000</v>
      </c>
      <c r="F51" s="56">
        <f t="shared" si="2"/>
        <v>0</v>
      </c>
      <c r="G51" s="73" t="s">
        <v>91</v>
      </c>
      <c r="H51" s="178">
        <f>SUM(I51:J51)</f>
        <v>50000000</v>
      </c>
      <c r="I51" s="74">
        <v>50000000</v>
      </c>
      <c r="J51" s="44"/>
      <c r="K51" s="44"/>
      <c r="L51" s="92"/>
      <c r="M51" s="92"/>
      <c r="N51" s="92"/>
      <c r="O51" s="92"/>
      <c r="P51" s="92"/>
      <c r="Q51" s="92"/>
      <c r="R51" s="92"/>
      <c r="S51" s="92"/>
    </row>
    <row r="52" spans="1:11" ht="28.5" customHeight="1">
      <c r="A52" s="274" t="s">
        <v>92</v>
      </c>
      <c r="B52" s="275"/>
      <c r="C52" s="275"/>
      <c r="D52" s="68">
        <f>SUM(D6,D23,D33,D42,D48)</f>
        <v>32319133</v>
      </c>
      <c r="E52" s="68">
        <v>31650321.52</v>
      </c>
      <c r="F52" s="68">
        <f>SUM(D52-E52)</f>
        <v>668811.4800000004</v>
      </c>
      <c r="G52" s="69"/>
      <c r="H52" s="70"/>
      <c r="I52" s="70"/>
      <c r="J52" s="45"/>
      <c r="K52" s="45"/>
    </row>
    <row r="53" spans="1:11" ht="23.25" customHeight="1">
      <c r="A53" s="163" t="s">
        <v>93</v>
      </c>
      <c r="B53" s="67"/>
      <c r="C53" s="99"/>
      <c r="D53" s="68">
        <f>SUM(D54,D57)</f>
        <v>0</v>
      </c>
      <c r="E53" s="68">
        <v>0</v>
      </c>
      <c r="F53" s="68">
        <f aca="true" t="shared" si="3" ref="F53:F65">SUM(D53-E53)</f>
        <v>0</v>
      </c>
      <c r="G53" s="69"/>
      <c r="H53" s="70"/>
      <c r="I53" s="70"/>
      <c r="J53" s="42"/>
      <c r="K53" s="42"/>
    </row>
    <row r="54" spans="1:11" ht="23.25" customHeight="1">
      <c r="A54" s="96"/>
      <c r="B54" s="67" t="s">
        <v>94</v>
      </c>
      <c r="C54" s="99"/>
      <c r="D54" s="68">
        <f>SUM(D55:D56)</f>
        <v>0</v>
      </c>
      <c r="E54" s="68">
        <v>0</v>
      </c>
      <c r="F54" s="68">
        <f t="shared" si="3"/>
        <v>0</v>
      </c>
      <c r="G54" s="69"/>
      <c r="H54" s="70"/>
      <c r="I54" s="70"/>
      <c r="J54" s="35"/>
      <c r="K54" s="35"/>
    </row>
    <row r="55" spans="1:11" ht="23.25" customHeight="1">
      <c r="A55" s="97"/>
      <c r="B55" s="72"/>
      <c r="C55" s="99" t="s">
        <v>95</v>
      </c>
      <c r="D55" s="68">
        <f>SUM(H55)/1000</f>
        <v>0</v>
      </c>
      <c r="E55" s="68">
        <v>0</v>
      </c>
      <c r="F55" s="68">
        <f t="shared" si="3"/>
        <v>0</v>
      </c>
      <c r="G55" s="69"/>
      <c r="H55" s="74">
        <f>SUM(I55:K55)</f>
        <v>0</v>
      </c>
      <c r="I55" s="70"/>
      <c r="J55" s="46"/>
      <c r="K55" s="46"/>
    </row>
    <row r="56" spans="1:11" ht="23.25" customHeight="1">
      <c r="A56" s="97"/>
      <c r="B56" s="79"/>
      <c r="C56" s="99" t="s">
        <v>96</v>
      </c>
      <c r="D56" s="68">
        <f>SUM(H56)/1000</f>
        <v>0</v>
      </c>
      <c r="E56" s="68">
        <v>0</v>
      </c>
      <c r="F56" s="68">
        <f t="shared" si="3"/>
        <v>0</v>
      </c>
      <c r="G56" s="69"/>
      <c r="H56" s="74">
        <f>SUM(I56:K56)</f>
        <v>0</v>
      </c>
      <c r="I56" s="70"/>
      <c r="J56" s="46"/>
      <c r="K56" s="46"/>
    </row>
    <row r="57" spans="1:11" ht="23.25" customHeight="1">
      <c r="A57" s="97"/>
      <c r="B57" s="164" t="s">
        <v>97</v>
      </c>
      <c r="C57" s="164"/>
      <c r="D57" s="68">
        <f>SUM(D58:D58)</f>
        <v>0</v>
      </c>
      <c r="E57" s="68">
        <v>0</v>
      </c>
      <c r="F57" s="68">
        <f t="shared" si="3"/>
        <v>0</v>
      </c>
      <c r="G57" s="69"/>
      <c r="H57" s="70"/>
      <c r="I57" s="70"/>
      <c r="J57" s="46"/>
      <c r="K57" s="46"/>
    </row>
    <row r="58" spans="1:11" ht="23.25" customHeight="1">
      <c r="A58" s="97"/>
      <c r="B58" s="72"/>
      <c r="C58" s="99" t="s">
        <v>98</v>
      </c>
      <c r="D58" s="68">
        <f>SUM(H58)/1000</f>
        <v>0</v>
      </c>
      <c r="E58" s="68">
        <v>0</v>
      </c>
      <c r="F58" s="68">
        <f t="shared" si="3"/>
        <v>0</v>
      </c>
      <c r="G58" s="69"/>
      <c r="H58" s="74">
        <f>SUM(I58:K58)</f>
        <v>0</v>
      </c>
      <c r="I58" s="70"/>
      <c r="J58" s="35"/>
      <c r="K58" s="35"/>
    </row>
    <row r="59" spans="1:11" ht="28.5" customHeight="1">
      <c r="A59" s="163" t="s">
        <v>99</v>
      </c>
      <c r="B59" s="67"/>
      <c r="C59" s="99"/>
      <c r="D59" s="68">
        <f>SUM(D60,D63)</f>
        <v>140000</v>
      </c>
      <c r="E59" s="68">
        <v>140000</v>
      </c>
      <c r="F59" s="68">
        <f t="shared" si="3"/>
        <v>0</v>
      </c>
      <c r="G59" s="69"/>
      <c r="H59" s="70"/>
      <c r="I59" s="70"/>
      <c r="J59" s="42"/>
      <c r="K59" s="42"/>
    </row>
    <row r="60" spans="1:11" ht="28.5" customHeight="1">
      <c r="A60" s="96"/>
      <c r="B60" s="67" t="s">
        <v>100</v>
      </c>
      <c r="C60" s="99"/>
      <c r="D60" s="68">
        <f>SUM(D61:D62)</f>
        <v>140000</v>
      </c>
      <c r="E60" s="68">
        <v>140000</v>
      </c>
      <c r="F60" s="68">
        <f t="shared" si="3"/>
        <v>0</v>
      </c>
      <c r="G60" s="69"/>
      <c r="H60" s="70"/>
      <c r="I60" s="70"/>
      <c r="J60" s="35"/>
      <c r="K60" s="35"/>
    </row>
    <row r="61" spans="1:11" ht="28.5" customHeight="1">
      <c r="A61" s="97"/>
      <c r="B61" s="72"/>
      <c r="C61" s="99" t="s">
        <v>101</v>
      </c>
      <c r="D61" s="68">
        <f>SUM(H61)/1000</f>
        <v>20000</v>
      </c>
      <c r="E61" s="68">
        <v>20000</v>
      </c>
      <c r="F61" s="68">
        <f t="shared" si="3"/>
        <v>0</v>
      </c>
      <c r="G61" s="69" t="s">
        <v>102</v>
      </c>
      <c r="H61" s="178">
        <f>SUM(I61:J61)</f>
        <v>20000000</v>
      </c>
      <c r="I61" s="70">
        <v>20000000</v>
      </c>
      <c r="J61" s="46"/>
      <c r="K61" s="46"/>
    </row>
    <row r="62" spans="1:11" ht="31.5" customHeight="1">
      <c r="A62" s="97"/>
      <c r="B62" s="79"/>
      <c r="C62" s="99" t="s">
        <v>103</v>
      </c>
      <c r="D62" s="68">
        <f>SUM(H62)/1000</f>
        <v>120000</v>
      </c>
      <c r="E62" s="68">
        <v>120000</v>
      </c>
      <c r="F62" s="68">
        <f t="shared" si="3"/>
        <v>0</v>
      </c>
      <c r="G62" s="69" t="s">
        <v>268</v>
      </c>
      <c r="H62" s="178">
        <f>SUM(I62:J62)</f>
        <v>120000000</v>
      </c>
      <c r="I62" s="70">
        <v>120000000</v>
      </c>
      <c r="J62" s="46"/>
      <c r="K62" s="46"/>
    </row>
    <row r="63" spans="1:11" ht="28.5" customHeight="1">
      <c r="A63" s="97"/>
      <c r="B63" s="164" t="s">
        <v>104</v>
      </c>
      <c r="C63" s="164"/>
      <c r="D63" s="68">
        <f>SUM(D64:D65)</f>
        <v>0</v>
      </c>
      <c r="E63" s="68">
        <v>0</v>
      </c>
      <c r="F63" s="68">
        <f t="shared" si="3"/>
        <v>0</v>
      </c>
      <c r="G63" s="69"/>
      <c r="H63" s="70"/>
      <c r="I63" s="70"/>
      <c r="J63" s="46"/>
      <c r="K63" s="46"/>
    </row>
    <row r="64" spans="1:11" ht="31.5" customHeight="1">
      <c r="A64" s="97"/>
      <c r="B64" s="72"/>
      <c r="C64" s="99" t="s">
        <v>105</v>
      </c>
      <c r="D64" s="68">
        <f>SUM(H64)/1000</f>
        <v>0</v>
      </c>
      <c r="E64" s="68">
        <v>0</v>
      </c>
      <c r="F64" s="68">
        <f t="shared" si="3"/>
        <v>0</v>
      </c>
      <c r="G64" s="69" t="s">
        <v>255</v>
      </c>
      <c r="H64" s="74">
        <f>SUM(I64:K64)</f>
        <v>0</v>
      </c>
      <c r="I64" s="70"/>
      <c r="J64" s="35"/>
      <c r="K64" s="35"/>
    </row>
    <row r="65" spans="1:11" ht="31.5" customHeight="1">
      <c r="A65" s="98"/>
      <c r="B65" s="79"/>
      <c r="C65" s="99" t="s">
        <v>106</v>
      </c>
      <c r="D65" s="68">
        <f>SUM(H65)/1000</f>
        <v>0</v>
      </c>
      <c r="E65" s="68">
        <v>0</v>
      </c>
      <c r="F65" s="68">
        <f t="shared" si="3"/>
        <v>0</v>
      </c>
      <c r="G65" s="69"/>
      <c r="H65" s="74">
        <f>SUM(I65:K65)</f>
        <v>0</v>
      </c>
      <c r="I65" s="70"/>
      <c r="J65" s="35"/>
      <c r="K65" s="35"/>
    </row>
    <row r="66" spans="1:19" ht="30" customHeight="1">
      <c r="A66" s="274" t="s">
        <v>107</v>
      </c>
      <c r="B66" s="275"/>
      <c r="C66" s="275"/>
      <c r="D66" s="68">
        <f>SUM(D53,D59)</f>
        <v>140000</v>
      </c>
      <c r="E66" s="68">
        <v>140000</v>
      </c>
      <c r="F66" s="56">
        <f>SUM(D66-E66)</f>
        <v>0</v>
      </c>
      <c r="G66" s="91"/>
      <c r="H66" s="70"/>
      <c r="I66" s="70"/>
      <c r="J66" s="35"/>
      <c r="K66" s="35"/>
      <c r="L66" s="92"/>
      <c r="M66" s="92"/>
      <c r="N66" s="92"/>
      <c r="O66" s="92"/>
      <c r="P66" s="92"/>
      <c r="Q66" s="92"/>
      <c r="R66" s="92"/>
      <c r="S66" s="92"/>
    </row>
    <row r="67" spans="1:19" ht="30" customHeight="1">
      <c r="A67" s="274" t="s">
        <v>108</v>
      </c>
      <c r="B67" s="275"/>
      <c r="C67" s="275"/>
      <c r="D67" s="68">
        <v>8771827</v>
      </c>
      <c r="E67" s="68">
        <v>9280453</v>
      </c>
      <c r="F67" s="68">
        <f>SUM(D67-E67)</f>
        <v>-508626</v>
      </c>
      <c r="G67" s="69" t="s">
        <v>109</v>
      </c>
      <c r="H67" s="178"/>
      <c r="I67" s="70"/>
      <c r="J67" s="35"/>
      <c r="K67" s="35"/>
      <c r="L67" s="92"/>
      <c r="M67" s="92"/>
      <c r="N67" s="92"/>
      <c r="O67" s="92"/>
      <c r="P67" s="92"/>
      <c r="Q67" s="92"/>
      <c r="R67" s="92"/>
      <c r="S67" s="92"/>
    </row>
    <row r="68" spans="1:19" ht="30" customHeight="1">
      <c r="A68" s="282" t="s">
        <v>110</v>
      </c>
      <c r="B68" s="283"/>
      <c r="C68" s="283"/>
      <c r="D68" s="100">
        <f>D52+D67+D66</f>
        <v>41230960</v>
      </c>
      <c r="E68" s="100">
        <v>41070774.519999996</v>
      </c>
      <c r="F68" s="101">
        <f>SUM(D68-E68)</f>
        <v>160185.48000000417</v>
      </c>
      <c r="G68" s="102" t="s">
        <v>111</v>
      </c>
      <c r="H68" s="103" t="s">
        <v>111</v>
      </c>
      <c r="I68" s="103" t="s">
        <v>111</v>
      </c>
      <c r="J68" s="47" t="s">
        <v>111</v>
      </c>
      <c r="K68" s="47" t="s">
        <v>111</v>
      </c>
      <c r="L68" s="92"/>
      <c r="M68" s="92"/>
      <c r="N68" s="92"/>
      <c r="O68" s="92"/>
      <c r="P68" s="92"/>
      <c r="Q68" s="92"/>
      <c r="R68" s="92"/>
      <c r="S68" s="92"/>
    </row>
    <row r="69" spans="1:19" ht="20.25" customHeight="1">
      <c r="A69" s="104"/>
      <c r="B69" s="104"/>
      <c r="C69" s="104"/>
      <c r="D69" s="105"/>
      <c r="E69" s="166"/>
      <c r="F69" s="106"/>
      <c r="G69" s="107"/>
      <c r="L69" s="92"/>
      <c r="M69" s="92"/>
      <c r="N69" s="92"/>
      <c r="O69" s="92"/>
      <c r="P69" s="92"/>
      <c r="Q69" s="92"/>
      <c r="R69" s="92"/>
      <c r="S69" s="92"/>
    </row>
    <row r="70" spans="1:19" ht="20.25" customHeight="1">
      <c r="A70" s="108"/>
      <c r="B70" s="108"/>
      <c r="C70" s="108"/>
      <c r="D70" s="109"/>
      <c r="E70" s="167"/>
      <c r="F70" s="110"/>
      <c r="G70" s="111"/>
      <c r="L70" s="92"/>
      <c r="M70" s="92"/>
      <c r="N70" s="92"/>
      <c r="O70" s="92"/>
      <c r="P70" s="92"/>
      <c r="Q70" s="92"/>
      <c r="R70" s="92"/>
      <c r="S70" s="92"/>
    </row>
    <row r="71" spans="1:19" ht="20.25" customHeight="1">
      <c r="A71" s="108"/>
      <c r="B71" s="108"/>
      <c r="C71" s="108"/>
      <c r="D71" s="109"/>
      <c r="E71" s="167"/>
      <c r="F71" s="110"/>
      <c r="G71" s="111"/>
      <c r="L71" s="92"/>
      <c r="M71" s="92"/>
      <c r="N71" s="92"/>
      <c r="O71" s="92"/>
      <c r="P71" s="92"/>
      <c r="Q71" s="92"/>
      <c r="R71" s="92"/>
      <c r="S71" s="92"/>
    </row>
    <row r="72" spans="1:19" ht="20.25" customHeight="1">
      <c r="A72" s="108"/>
      <c r="B72" s="108"/>
      <c r="C72" s="108"/>
      <c r="D72" s="109"/>
      <c r="E72" s="167"/>
      <c r="F72" s="110"/>
      <c r="G72" s="111"/>
      <c r="L72" s="92"/>
      <c r="M72" s="92"/>
      <c r="N72" s="92"/>
      <c r="O72" s="92"/>
      <c r="P72" s="92"/>
      <c r="Q72" s="92"/>
      <c r="R72" s="92"/>
      <c r="S72" s="92"/>
    </row>
    <row r="73" spans="1:19" ht="20.25" customHeight="1">
      <c r="A73" s="108"/>
      <c r="B73" s="108"/>
      <c r="C73" s="108"/>
      <c r="D73" s="109"/>
      <c r="E73" s="167"/>
      <c r="F73" s="110"/>
      <c r="G73" s="111"/>
      <c r="L73" s="92"/>
      <c r="M73" s="92"/>
      <c r="N73" s="92"/>
      <c r="O73" s="92"/>
      <c r="P73" s="92"/>
      <c r="Q73" s="92"/>
      <c r="R73" s="92"/>
      <c r="S73" s="92"/>
    </row>
    <row r="74" spans="1:19" ht="20.25" customHeight="1">
      <c r="A74" s="108"/>
      <c r="B74" s="108"/>
      <c r="C74" s="108"/>
      <c r="D74" s="109"/>
      <c r="E74" s="167"/>
      <c r="F74" s="110"/>
      <c r="G74" s="111"/>
      <c r="L74" s="92"/>
      <c r="M74" s="92"/>
      <c r="N74" s="92"/>
      <c r="O74" s="92"/>
      <c r="P74" s="92"/>
      <c r="Q74" s="92"/>
      <c r="R74" s="92"/>
      <c r="S74" s="92"/>
    </row>
    <row r="75" spans="1:19" ht="20.25" customHeight="1">
      <c r="A75" s="108"/>
      <c r="B75" s="108"/>
      <c r="C75" s="108"/>
      <c r="D75" s="109"/>
      <c r="E75" s="167"/>
      <c r="F75" s="110"/>
      <c r="G75" s="111"/>
      <c r="L75" s="92"/>
      <c r="M75" s="92"/>
      <c r="N75" s="92"/>
      <c r="O75" s="92"/>
      <c r="P75" s="92"/>
      <c r="Q75" s="92"/>
      <c r="R75" s="92"/>
      <c r="S75" s="92"/>
    </row>
    <row r="76" spans="1:19" ht="20.25" customHeight="1">
      <c r="A76" s="108"/>
      <c r="B76" s="108"/>
      <c r="C76" s="108"/>
      <c r="D76" s="110"/>
      <c r="E76" s="168"/>
      <c r="F76" s="110"/>
      <c r="G76" s="111"/>
      <c r="L76" s="92"/>
      <c r="M76" s="92"/>
      <c r="N76" s="92"/>
      <c r="O76" s="92"/>
      <c r="P76" s="92"/>
      <c r="Q76" s="92"/>
      <c r="R76" s="92"/>
      <c r="S76" s="92"/>
    </row>
    <row r="77" spans="1:19" ht="20.25" customHeight="1">
      <c r="A77" s="108"/>
      <c r="B77" s="108"/>
      <c r="C77" s="108"/>
      <c r="D77" s="110"/>
      <c r="E77" s="168"/>
      <c r="F77" s="110"/>
      <c r="G77" s="111"/>
      <c r="L77" s="92"/>
      <c r="M77" s="92"/>
      <c r="N77" s="92"/>
      <c r="O77" s="92"/>
      <c r="P77" s="92"/>
      <c r="Q77" s="92"/>
      <c r="R77" s="92"/>
      <c r="S77" s="92"/>
    </row>
    <row r="78" spans="1:19" ht="20.25" customHeight="1">
      <c r="A78" s="108"/>
      <c r="B78" s="108"/>
      <c r="C78" s="108"/>
      <c r="D78" s="110"/>
      <c r="E78" s="168"/>
      <c r="F78" s="110"/>
      <c r="G78" s="111"/>
      <c r="L78" s="92"/>
      <c r="M78" s="92"/>
      <c r="N78" s="92"/>
      <c r="O78" s="92"/>
      <c r="P78" s="92"/>
      <c r="Q78" s="92"/>
      <c r="R78" s="92"/>
      <c r="S78" s="92"/>
    </row>
    <row r="79" spans="1:19" ht="20.25" customHeight="1">
      <c r="A79" s="108"/>
      <c r="B79" s="108"/>
      <c r="C79" s="108"/>
      <c r="D79" s="110"/>
      <c r="E79" s="168"/>
      <c r="F79" s="110"/>
      <c r="G79" s="111"/>
      <c r="L79" s="92"/>
      <c r="M79" s="92"/>
      <c r="N79" s="92"/>
      <c r="O79" s="92"/>
      <c r="P79" s="92"/>
      <c r="Q79" s="92"/>
      <c r="R79" s="92"/>
      <c r="S79" s="92"/>
    </row>
    <row r="80" spans="1:19" ht="20.25" customHeight="1">
      <c r="A80" s="108"/>
      <c r="B80" s="108"/>
      <c r="C80" s="108"/>
      <c r="D80" s="110"/>
      <c r="E80" s="168"/>
      <c r="F80" s="110"/>
      <c r="G80" s="111"/>
      <c r="L80" s="92"/>
      <c r="M80" s="92"/>
      <c r="N80" s="92"/>
      <c r="O80" s="92"/>
      <c r="P80" s="92"/>
      <c r="Q80" s="92"/>
      <c r="R80" s="92"/>
      <c r="S80" s="92"/>
    </row>
    <row r="81" spans="1:19" ht="20.25" customHeight="1">
      <c r="A81" s="108"/>
      <c r="B81" s="108"/>
      <c r="C81" s="108"/>
      <c r="D81" s="110"/>
      <c r="E81" s="168"/>
      <c r="F81" s="110"/>
      <c r="G81" s="111"/>
      <c r="L81" s="92"/>
      <c r="M81" s="92"/>
      <c r="N81" s="92"/>
      <c r="O81" s="92"/>
      <c r="P81" s="92"/>
      <c r="Q81" s="92"/>
      <c r="R81" s="92"/>
      <c r="S81" s="92"/>
    </row>
    <row r="82" spans="1:19" ht="20.25" customHeight="1">
      <c r="A82" s="108"/>
      <c r="B82" s="108"/>
      <c r="C82" s="108"/>
      <c r="D82" s="110"/>
      <c r="E82" s="168"/>
      <c r="F82" s="110"/>
      <c r="G82" s="111"/>
      <c r="L82" s="92"/>
      <c r="M82" s="92"/>
      <c r="N82" s="92"/>
      <c r="O82" s="92"/>
      <c r="P82" s="92"/>
      <c r="Q82" s="92"/>
      <c r="R82" s="92"/>
      <c r="S82" s="92"/>
    </row>
    <row r="83" spans="1:19" ht="20.25" customHeight="1">
      <c r="A83" s="108"/>
      <c r="B83" s="108"/>
      <c r="C83" s="108"/>
      <c r="D83" s="110"/>
      <c r="E83" s="168"/>
      <c r="F83" s="110"/>
      <c r="G83" s="111"/>
      <c r="L83" s="92"/>
      <c r="M83" s="92"/>
      <c r="N83" s="92"/>
      <c r="O83" s="92"/>
      <c r="P83" s="92"/>
      <c r="Q83" s="92"/>
      <c r="R83" s="92"/>
      <c r="S83" s="92"/>
    </row>
    <row r="84" spans="1:19" ht="20.25" customHeight="1">
      <c r="A84" s="108"/>
      <c r="B84" s="108"/>
      <c r="C84" s="108"/>
      <c r="D84" s="110"/>
      <c r="E84" s="168"/>
      <c r="F84" s="110"/>
      <c r="G84" s="111"/>
      <c r="L84" s="92"/>
      <c r="M84" s="92"/>
      <c r="N84" s="92"/>
      <c r="O84" s="92"/>
      <c r="P84" s="92"/>
      <c r="Q84" s="92"/>
      <c r="R84" s="92"/>
      <c r="S84" s="92"/>
    </row>
    <row r="85" spans="1:19" ht="20.25" customHeight="1">
      <c r="A85" s="108"/>
      <c r="B85" s="108"/>
      <c r="C85" s="108"/>
      <c r="D85" s="110"/>
      <c r="E85" s="168"/>
      <c r="F85" s="110"/>
      <c r="G85" s="111"/>
      <c r="L85" s="92"/>
      <c r="M85" s="92"/>
      <c r="N85" s="92"/>
      <c r="O85" s="92"/>
      <c r="P85" s="92"/>
      <c r="Q85" s="92"/>
      <c r="R85" s="92"/>
      <c r="S85" s="92"/>
    </row>
    <row r="86" spans="1:19" ht="20.25" customHeight="1">
      <c r="A86" s="108"/>
      <c r="B86" s="108"/>
      <c r="C86" s="108"/>
      <c r="D86" s="110"/>
      <c r="E86" s="168"/>
      <c r="F86" s="110"/>
      <c r="G86" s="111"/>
      <c r="L86" s="92"/>
      <c r="M86" s="92"/>
      <c r="N86" s="92"/>
      <c r="O86" s="92"/>
      <c r="P86" s="92"/>
      <c r="Q86" s="92"/>
      <c r="R86" s="92"/>
      <c r="S86" s="92"/>
    </row>
    <row r="87" spans="1:19" ht="20.25" customHeight="1">
      <c r="A87" s="108"/>
      <c r="B87" s="108"/>
      <c r="C87" s="108"/>
      <c r="D87" s="110"/>
      <c r="E87" s="168"/>
      <c r="F87" s="110"/>
      <c r="G87" s="111"/>
      <c r="L87" s="92"/>
      <c r="M87" s="92"/>
      <c r="N87" s="92"/>
      <c r="O87" s="92"/>
      <c r="P87" s="92"/>
      <c r="Q87" s="92"/>
      <c r="R87" s="92"/>
      <c r="S87" s="92"/>
    </row>
    <row r="88" spans="1:19" ht="20.25" customHeight="1">
      <c r="A88" s="108"/>
      <c r="B88" s="108"/>
      <c r="C88" s="108"/>
      <c r="D88" s="110"/>
      <c r="E88" s="168"/>
      <c r="F88" s="110"/>
      <c r="G88" s="111"/>
      <c r="L88" s="92"/>
      <c r="M88" s="92"/>
      <c r="N88" s="92"/>
      <c r="O88" s="92"/>
      <c r="P88" s="92"/>
      <c r="Q88" s="92"/>
      <c r="R88" s="92"/>
      <c r="S88" s="92"/>
    </row>
    <row r="89" spans="1:19" ht="20.25" customHeight="1">
      <c r="A89" s="108"/>
      <c r="B89" s="108"/>
      <c r="C89" s="108"/>
      <c r="D89" s="110"/>
      <c r="E89" s="168"/>
      <c r="F89" s="110"/>
      <c r="G89" s="111"/>
      <c r="L89" s="92"/>
      <c r="M89" s="92"/>
      <c r="N89" s="92"/>
      <c r="O89" s="92"/>
      <c r="P89" s="92"/>
      <c r="Q89" s="92"/>
      <c r="R89" s="92"/>
      <c r="S89" s="92"/>
    </row>
    <row r="90" spans="1:19" ht="20.25" customHeight="1">
      <c r="A90" s="108"/>
      <c r="B90" s="108"/>
      <c r="C90" s="108"/>
      <c r="D90" s="110"/>
      <c r="E90" s="168"/>
      <c r="F90" s="110"/>
      <c r="G90" s="111"/>
      <c r="L90" s="92"/>
      <c r="M90" s="92"/>
      <c r="N90" s="92"/>
      <c r="O90" s="92"/>
      <c r="P90" s="92"/>
      <c r="Q90" s="92"/>
      <c r="R90" s="92"/>
      <c r="S90" s="92"/>
    </row>
    <row r="91" spans="1:19" ht="20.25" customHeight="1">
      <c r="A91" s="108"/>
      <c r="B91" s="108"/>
      <c r="C91" s="108"/>
      <c r="D91" s="110"/>
      <c r="E91" s="168"/>
      <c r="F91" s="110"/>
      <c r="G91" s="111"/>
      <c r="L91" s="92"/>
      <c r="M91" s="92"/>
      <c r="N91" s="92"/>
      <c r="O91" s="92"/>
      <c r="P91" s="92"/>
      <c r="Q91" s="92"/>
      <c r="R91" s="92"/>
      <c r="S91" s="92"/>
    </row>
    <row r="92" spans="1:19" ht="20.25" customHeight="1">
      <c r="A92" s="108"/>
      <c r="B92" s="108"/>
      <c r="C92" s="108"/>
      <c r="D92" s="110"/>
      <c r="E92" s="168"/>
      <c r="F92" s="110"/>
      <c r="G92" s="111"/>
      <c r="L92" s="92"/>
      <c r="M92" s="92"/>
      <c r="N92" s="92"/>
      <c r="O92" s="92"/>
      <c r="P92" s="92"/>
      <c r="Q92" s="92"/>
      <c r="R92" s="92"/>
      <c r="S92" s="92"/>
    </row>
    <row r="93" spans="1:7" ht="20.25" customHeight="1">
      <c r="A93" s="108"/>
      <c r="B93" s="108"/>
      <c r="C93" s="108"/>
      <c r="D93" s="110"/>
      <c r="E93" s="168"/>
      <c r="F93" s="110"/>
      <c r="G93" s="111"/>
    </row>
    <row r="94" spans="1:6" ht="20.25" customHeight="1">
      <c r="A94" s="112"/>
      <c r="B94" s="112"/>
      <c r="C94" s="112"/>
      <c r="D94" s="92"/>
      <c r="E94" s="169"/>
      <c r="F94" s="92"/>
    </row>
    <row r="95" spans="1:6" ht="20.25" customHeight="1">
      <c r="A95" s="112"/>
      <c r="B95" s="112"/>
      <c r="C95" s="112"/>
      <c r="D95" s="92"/>
      <c r="E95" s="169"/>
      <c r="F95" s="92"/>
    </row>
    <row r="96" spans="1:6" ht="20.25" customHeight="1">
      <c r="A96" s="112"/>
      <c r="B96" s="112"/>
      <c r="C96" s="112"/>
      <c r="D96" s="92"/>
      <c r="E96" s="169"/>
      <c r="F96" s="92"/>
    </row>
    <row r="97" spans="1:6" ht="20.25" customHeight="1">
      <c r="A97" s="112"/>
      <c r="B97" s="112"/>
      <c r="C97" s="112"/>
      <c r="D97" s="92"/>
      <c r="E97" s="169"/>
      <c r="F97" s="92"/>
    </row>
    <row r="98" spans="1:6" ht="20.25" customHeight="1">
      <c r="A98" s="112"/>
      <c r="B98" s="112"/>
      <c r="C98" s="112"/>
      <c r="D98" s="92"/>
      <c r="E98" s="169"/>
      <c r="F98" s="92"/>
    </row>
    <row r="99" spans="1:6" ht="20.25" customHeight="1">
      <c r="A99" s="112"/>
      <c r="B99" s="112"/>
      <c r="C99" s="112"/>
      <c r="D99" s="92"/>
      <c r="E99" s="169"/>
      <c r="F99" s="92"/>
    </row>
    <row r="100" spans="1:6" ht="20.25" customHeight="1">
      <c r="A100" s="112"/>
      <c r="B100" s="112"/>
      <c r="C100" s="112"/>
      <c r="D100" s="92"/>
      <c r="E100" s="169"/>
      <c r="F100" s="92"/>
    </row>
    <row r="101" spans="1:6" ht="20.25" customHeight="1">
      <c r="A101" s="112"/>
      <c r="B101" s="112"/>
      <c r="C101" s="112"/>
      <c r="D101" s="92"/>
      <c r="E101" s="169"/>
      <c r="F101" s="92"/>
    </row>
    <row r="102" spans="1:6" ht="20.25" customHeight="1">
      <c r="A102" s="112"/>
      <c r="B102" s="112"/>
      <c r="C102" s="112"/>
      <c r="D102" s="92"/>
      <c r="E102" s="169"/>
      <c r="F102" s="92"/>
    </row>
    <row r="103" spans="1:6" ht="20.25" customHeight="1">
      <c r="A103" s="112"/>
      <c r="B103" s="112"/>
      <c r="C103" s="112"/>
      <c r="D103" s="92"/>
      <c r="E103" s="169"/>
      <c r="F103" s="92"/>
    </row>
    <row r="104" spans="1:6" ht="20.25" customHeight="1">
      <c r="A104" s="112"/>
      <c r="B104" s="112"/>
      <c r="C104" s="112"/>
      <c r="D104" s="92"/>
      <c r="E104" s="169"/>
      <c r="F104" s="92"/>
    </row>
    <row r="105" spans="1:6" ht="20.25" customHeight="1">
      <c r="A105" s="112"/>
      <c r="B105" s="112"/>
      <c r="C105" s="112"/>
      <c r="D105" s="92"/>
      <c r="E105" s="169"/>
      <c r="F105" s="92"/>
    </row>
    <row r="106" spans="1:6" ht="20.25" customHeight="1">
      <c r="A106" s="112"/>
      <c r="B106" s="112"/>
      <c r="C106" s="112"/>
      <c r="D106" s="92"/>
      <c r="E106" s="169"/>
      <c r="F106" s="92"/>
    </row>
    <row r="107" spans="1:6" ht="20.25" customHeight="1">
      <c r="A107" s="112"/>
      <c r="B107" s="112"/>
      <c r="C107" s="112"/>
      <c r="D107" s="92"/>
      <c r="E107" s="169"/>
      <c r="F107" s="92"/>
    </row>
    <row r="108" spans="1:6" ht="20.25" customHeight="1">
      <c r="A108" s="112"/>
      <c r="B108" s="112"/>
      <c r="C108" s="112"/>
      <c r="D108" s="92"/>
      <c r="E108" s="169"/>
      <c r="F108" s="92"/>
    </row>
    <row r="109" spans="1:6" ht="20.25" customHeight="1">
      <c r="A109" s="112"/>
      <c r="B109" s="112"/>
      <c r="C109" s="112"/>
      <c r="D109" s="92"/>
      <c r="E109" s="169"/>
      <c r="F109" s="92"/>
    </row>
    <row r="110" spans="1:6" ht="20.25" customHeight="1">
      <c r="A110" s="112"/>
      <c r="B110" s="112"/>
      <c r="C110" s="112"/>
      <c r="D110" s="92"/>
      <c r="E110" s="169"/>
      <c r="F110" s="92"/>
    </row>
    <row r="111" spans="1:6" ht="20.25" customHeight="1">
      <c r="A111" s="112"/>
      <c r="B111" s="112"/>
      <c r="C111" s="112"/>
      <c r="D111" s="92"/>
      <c r="E111" s="169"/>
      <c r="F111" s="92"/>
    </row>
    <row r="112" spans="1:6" ht="20.25" customHeight="1">
      <c r="A112" s="112"/>
      <c r="B112" s="112"/>
      <c r="C112" s="112"/>
      <c r="D112" s="92"/>
      <c r="E112" s="169"/>
      <c r="F112" s="92"/>
    </row>
    <row r="113" spans="1:6" ht="20.25" customHeight="1">
      <c r="A113" s="112"/>
      <c r="B113" s="112"/>
      <c r="C113" s="112"/>
      <c r="D113" s="92"/>
      <c r="E113" s="169"/>
      <c r="F113" s="92"/>
    </row>
    <row r="114" spans="1:6" ht="20.25" customHeight="1">
      <c r="A114" s="112"/>
      <c r="B114" s="112"/>
      <c r="C114" s="112"/>
      <c r="D114" s="92"/>
      <c r="E114" s="169"/>
      <c r="F114" s="92"/>
    </row>
    <row r="115" spans="1:6" ht="20.25" customHeight="1">
      <c r="A115" s="112"/>
      <c r="B115" s="112"/>
      <c r="C115" s="112"/>
      <c r="D115" s="92"/>
      <c r="E115" s="169"/>
      <c r="F115" s="92"/>
    </row>
    <row r="116" spans="1:6" ht="20.25" customHeight="1">
      <c r="A116" s="112"/>
      <c r="B116" s="112"/>
      <c r="C116" s="112"/>
      <c r="D116" s="92"/>
      <c r="E116" s="169"/>
      <c r="F116" s="92"/>
    </row>
    <row r="117" spans="1:6" ht="20.25" customHeight="1">
      <c r="A117" s="112"/>
      <c r="B117" s="112"/>
      <c r="C117" s="112"/>
      <c r="D117" s="92"/>
      <c r="E117" s="169"/>
      <c r="F117" s="92"/>
    </row>
    <row r="118" spans="1:6" ht="20.25" customHeight="1">
      <c r="A118" s="112"/>
      <c r="B118" s="112"/>
      <c r="C118" s="112"/>
      <c r="D118" s="92"/>
      <c r="E118" s="169"/>
      <c r="F118" s="92"/>
    </row>
    <row r="119" spans="1:6" ht="20.25" customHeight="1">
      <c r="A119" s="112"/>
      <c r="B119" s="112"/>
      <c r="C119" s="112"/>
      <c r="D119" s="92"/>
      <c r="E119" s="169"/>
      <c r="F119" s="92"/>
    </row>
    <row r="120" spans="1:6" ht="20.25" customHeight="1">
      <c r="A120" s="112"/>
      <c r="B120" s="112"/>
      <c r="C120" s="112"/>
      <c r="D120" s="92"/>
      <c r="E120" s="169"/>
      <c r="F120" s="92"/>
    </row>
    <row r="121" spans="1:6" ht="20.25" customHeight="1">
      <c r="A121" s="112"/>
      <c r="B121" s="112"/>
      <c r="C121" s="112"/>
      <c r="D121" s="92"/>
      <c r="E121" s="169"/>
      <c r="F121" s="92"/>
    </row>
    <row r="122" spans="1:6" ht="20.25" customHeight="1">
      <c r="A122" s="112"/>
      <c r="B122" s="112"/>
      <c r="C122" s="112"/>
      <c r="D122" s="92"/>
      <c r="E122" s="169"/>
      <c r="F122" s="92"/>
    </row>
    <row r="123" spans="1:6" ht="20.25" customHeight="1">
      <c r="A123" s="112"/>
      <c r="B123" s="112"/>
      <c r="C123" s="112"/>
      <c r="D123" s="92"/>
      <c r="E123" s="169"/>
      <c r="F123" s="92"/>
    </row>
    <row r="124" spans="1:6" ht="20.25" customHeight="1">
      <c r="A124" s="112"/>
      <c r="B124" s="112"/>
      <c r="C124" s="112"/>
      <c r="D124" s="92"/>
      <c r="E124" s="169"/>
      <c r="F124" s="92"/>
    </row>
    <row r="125" spans="1:6" ht="20.25" customHeight="1">
      <c r="A125" s="112"/>
      <c r="B125" s="112"/>
      <c r="C125" s="112"/>
      <c r="D125" s="92"/>
      <c r="E125" s="169"/>
      <c r="F125" s="92"/>
    </row>
    <row r="126" spans="1:6" ht="20.25" customHeight="1">
      <c r="A126" s="112"/>
      <c r="B126" s="112"/>
      <c r="C126" s="112"/>
      <c r="D126" s="92"/>
      <c r="E126" s="169"/>
      <c r="F126" s="92"/>
    </row>
    <row r="127" spans="1:6" ht="20.25" customHeight="1">
      <c r="A127" s="112"/>
      <c r="B127" s="112"/>
      <c r="C127" s="112"/>
      <c r="D127" s="92"/>
      <c r="E127" s="169"/>
      <c r="F127" s="92"/>
    </row>
    <row r="128" spans="1:6" ht="20.25" customHeight="1">
      <c r="A128" s="112"/>
      <c r="B128" s="112"/>
      <c r="C128" s="112"/>
      <c r="D128" s="92"/>
      <c r="E128" s="169"/>
      <c r="F128" s="92"/>
    </row>
    <row r="129" spans="1:6" ht="20.25" customHeight="1">
      <c r="A129" s="112"/>
      <c r="B129" s="112"/>
      <c r="C129" s="112"/>
      <c r="D129" s="92"/>
      <c r="E129" s="169"/>
      <c r="F129" s="92"/>
    </row>
    <row r="130" spans="1:6" ht="20.25" customHeight="1">
      <c r="A130" s="112"/>
      <c r="B130" s="112"/>
      <c r="C130" s="112"/>
      <c r="D130" s="92"/>
      <c r="E130" s="169"/>
      <c r="F130" s="92"/>
    </row>
    <row r="131" spans="1:6" ht="20.25" customHeight="1">
      <c r="A131" s="112"/>
      <c r="B131" s="112"/>
      <c r="C131" s="112"/>
      <c r="D131" s="92"/>
      <c r="E131" s="169"/>
      <c r="F131" s="92"/>
    </row>
    <row r="132" spans="1:6" ht="20.25" customHeight="1">
      <c r="A132" s="112"/>
      <c r="B132" s="112"/>
      <c r="C132" s="112"/>
      <c r="D132" s="92"/>
      <c r="E132" s="169"/>
      <c r="F132" s="92"/>
    </row>
    <row r="133" spans="1:6" ht="20.25" customHeight="1">
      <c r="A133" s="112"/>
      <c r="B133" s="112"/>
      <c r="C133" s="112"/>
      <c r="D133" s="92"/>
      <c r="E133" s="169"/>
      <c r="F133" s="92"/>
    </row>
    <row r="134" spans="1:6" ht="20.25" customHeight="1">
      <c r="A134" s="112"/>
      <c r="B134" s="112"/>
      <c r="C134" s="112"/>
      <c r="D134" s="92"/>
      <c r="E134" s="169"/>
      <c r="F134" s="92"/>
    </row>
    <row r="135" spans="1:6" ht="20.25" customHeight="1">
      <c r="A135" s="112"/>
      <c r="B135" s="112"/>
      <c r="C135" s="112"/>
      <c r="D135" s="92"/>
      <c r="E135" s="169"/>
      <c r="F135" s="92"/>
    </row>
    <row r="136" spans="1:6" ht="20.25" customHeight="1">
      <c r="A136" s="112"/>
      <c r="B136" s="112"/>
      <c r="C136" s="112"/>
      <c r="D136" s="92"/>
      <c r="E136" s="169"/>
      <c r="F136" s="92"/>
    </row>
    <row r="137" spans="1:6" ht="20.25" customHeight="1">
      <c r="A137" s="112"/>
      <c r="B137" s="112"/>
      <c r="C137" s="112"/>
      <c r="D137" s="92"/>
      <c r="E137" s="169"/>
      <c r="F137" s="92"/>
    </row>
    <row r="138" spans="1:6" ht="20.25" customHeight="1">
      <c r="A138" s="112"/>
      <c r="B138" s="112"/>
      <c r="C138" s="112"/>
      <c r="D138" s="92"/>
      <c r="E138" s="169"/>
      <c r="F138" s="92"/>
    </row>
    <row r="139" spans="1:6" ht="20.25" customHeight="1">
      <c r="A139" s="112"/>
      <c r="B139" s="112"/>
      <c r="C139" s="112"/>
      <c r="D139" s="92"/>
      <c r="E139" s="169"/>
      <c r="F139" s="92"/>
    </row>
    <row r="140" spans="1:6" ht="20.25" customHeight="1">
      <c r="A140" s="112"/>
      <c r="B140" s="112"/>
      <c r="C140" s="112"/>
      <c r="D140" s="92"/>
      <c r="E140" s="169"/>
      <c r="F140" s="92"/>
    </row>
    <row r="141" spans="1:6" ht="20.25" customHeight="1">
      <c r="A141" s="112"/>
      <c r="B141" s="112"/>
      <c r="C141" s="112"/>
      <c r="D141" s="92"/>
      <c r="E141" s="169"/>
      <c r="F141" s="92"/>
    </row>
    <row r="142" spans="1:6" ht="20.25" customHeight="1">
      <c r="A142" s="112"/>
      <c r="B142" s="112"/>
      <c r="C142" s="112"/>
      <c r="D142" s="92"/>
      <c r="E142" s="169"/>
      <c r="F142" s="92"/>
    </row>
    <row r="143" spans="1:6" ht="20.25" customHeight="1">
      <c r="A143" s="112"/>
      <c r="B143" s="112"/>
      <c r="C143" s="112"/>
      <c r="D143" s="92"/>
      <c r="E143" s="169"/>
      <c r="F143" s="92"/>
    </row>
    <row r="144" spans="1:6" ht="20.25" customHeight="1">
      <c r="A144" s="112"/>
      <c r="B144" s="112"/>
      <c r="C144" s="112"/>
      <c r="D144" s="92"/>
      <c r="E144" s="169"/>
      <c r="F144" s="92"/>
    </row>
    <row r="145" spans="1:6" ht="20.25" customHeight="1">
      <c r="A145" s="112"/>
      <c r="B145" s="112"/>
      <c r="C145" s="112"/>
      <c r="D145" s="92"/>
      <c r="E145" s="169"/>
      <c r="F145" s="92"/>
    </row>
    <row r="146" spans="1:6" ht="20.25" customHeight="1">
      <c r="A146" s="112"/>
      <c r="B146" s="112"/>
      <c r="C146" s="112"/>
      <c r="D146" s="92"/>
      <c r="E146" s="169"/>
      <c r="F146" s="92"/>
    </row>
    <row r="147" spans="1:6" ht="20.25" customHeight="1">
      <c r="A147" s="112"/>
      <c r="B147" s="112"/>
      <c r="C147" s="112"/>
      <c r="D147" s="92"/>
      <c r="E147" s="169"/>
      <c r="F147" s="92"/>
    </row>
    <row r="148" spans="1:6" ht="20.25" customHeight="1">
      <c r="A148" s="112"/>
      <c r="B148" s="112"/>
      <c r="C148" s="112"/>
      <c r="D148" s="92"/>
      <c r="E148" s="169"/>
      <c r="F148" s="92"/>
    </row>
    <row r="149" spans="1:6" ht="20.25" customHeight="1">
      <c r="A149" s="112"/>
      <c r="B149" s="112"/>
      <c r="C149" s="112"/>
      <c r="D149" s="92"/>
      <c r="E149" s="169"/>
      <c r="F149" s="92"/>
    </row>
    <row r="150" spans="1:6" ht="20.25" customHeight="1">
      <c r="A150" s="112"/>
      <c r="B150" s="112"/>
      <c r="C150" s="112"/>
      <c r="D150" s="92"/>
      <c r="E150" s="169"/>
      <c r="F150" s="92"/>
    </row>
    <row r="151" spans="1:6" ht="20.25" customHeight="1">
      <c r="A151" s="112"/>
      <c r="B151" s="112"/>
      <c r="C151" s="112"/>
      <c r="D151" s="92"/>
      <c r="E151" s="169"/>
      <c r="F151" s="92"/>
    </row>
    <row r="152" spans="1:6" ht="20.25" customHeight="1">
      <c r="A152" s="112"/>
      <c r="B152" s="112"/>
      <c r="C152" s="112"/>
      <c r="D152" s="92"/>
      <c r="E152" s="169"/>
      <c r="F152" s="92"/>
    </row>
    <row r="153" spans="1:6" ht="20.25" customHeight="1">
      <c r="A153" s="112"/>
      <c r="B153" s="112"/>
      <c r="C153" s="112"/>
      <c r="D153" s="92"/>
      <c r="E153" s="169"/>
      <c r="F153" s="92"/>
    </row>
    <row r="154" spans="1:6" ht="20.25" customHeight="1">
      <c r="A154" s="112"/>
      <c r="B154" s="112"/>
      <c r="C154" s="112"/>
      <c r="D154" s="92"/>
      <c r="E154" s="169"/>
      <c r="F154" s="92"/>
    </row>
    <row r="155" spans="1:6" ht="20.25" customHeight="1">
      <c r="A155" s="112"/>
      <c r="B155" s="112"/>
      <c r="C155" s="112"/>
      <c r="D155" s="92"/>
      <c r="E155" s="169"/>
      <c r="F155" s="92"/>
    </row>
    <row r="156" spans="1:6" ht="20.25" customHeight="1">
      <c r="A156" s="112"/>
      <c r="B156" s="112"/>
      <c r="C156" s="112"/>
      <c r="D156" s="92"/>
      <c r="E156" s="169"/>
      <c r="F156" s="92"/>
    </row>
    <row r="157" spans="1:6" ht="20.25" customHeight="1">
      <c r="A157" s="112"/>
      <c r="B157" s="112"/>
      <c r="C157" s="112"/>
      <c r="D157" s="92"/>
      <c r="E157" s="169"/>
      <c r="F157" s="92"/>
    </row>
    <row r="158" spans="1:6" ht="20.25" customHeight="1">
      <c r="A158" s="112"/>
      <c r="B158" s="112"/>
      <c r="C158" s="112"/>
      <c r="D158" s="92"/>
      <c r="E158" s="169"/>
      <c r="F158" s="92"/>
    </row>
    <row r="159" spans="1:6" ht="20.25" customHeight="1">
      <c r="A159" s="112"/>
      <c r="B159" s="112"/>
      <c r="C159" s="112"/>
      <c r="D159" s="92"/>
      <c r="E159" s="169"/>
      <c r="F159" s="92"/>
    </row>
    <row r="160" spans="1:6" ht="20.25" customHeight="1">
      <c r="A160" s="112"/>
      <c r="B160" s="112"/>
      <c r="C160" s="112"/>
      <c r="D160" s="92"/>
      <c r="E160" s="169"/>
      <c r="F160" s="92"/>
    </row>
    <row r="161" spans="1:6" ht="20.25" customHeight="1">
      <c r="A161" s="112"/>
      <c r="B161" s="112"/>
      <c r="C161" s="112"/>
      <c r="D161" s="92"/>
      <c r="E161" s="169"/>
      <c r="F161" s="92"/>
    </row>
    <row r="162" spans="1:6" ht="20.25" customHeight="1">
      <c r="A162" s="112"/>
      <c r="B162" s="112"/>
      <c r="C162" s="112"/>
      <c r="D162" s="92"/>
      <c r="E162" s="169"/>
      <c r="F162" s="92"/>
    </row>
    <row r="163" spans="1:6" ht="20.25" customHeight="1">
      <c r="A163" s="112"/>
      <c r="B163" s="112"/>
      <c r="C163" s="112"/>
      <c r="D163" s="92"/>
      <c r="E163" s="169"/>
      <c r="F163" s="92"/>
    </row>
    <row r="164" spans="1:6" ht="20.25" customHeight="1">
      <c r="A164" s="112"/>
      <c r="B164" s="112"/>
      <c r="C164" s="112"/>
      <c r="D164" s="92"/>
      <c r="E164" s="169"/>
      <c r="F164" s="92"/>
    </row>
    <row r="165" spans="1:6" ht="20.25" customHeight="1">
      <c r="A165" s="112"/>
      <c r="B165" s="112"/>
      <c r="C165" s="112"/>
      <c r="D165" s="92"/>
      <c r="E165" s="169"/>
      <c r="F165" s="92"/>
    </row>
    <row r="166" spans="1:6" ht="20.25" customHeight="1">
      <c r="A166" s="112"/>
      <c r="B166" s="112"/>
      <c r="C166" s="112"/>
      <c r="D166" s="92"/>
      <c r="E166" s="169"/>
      <c r="F166" s="92"/>
    </row>
    <row r="167" spans="1:6" ht="20.25" customHeight="1">
      <c r="A167" s="112"/>
      <c r="B167" s="112"/>
      <c r="C167" s="112"/>
      <c r="D167" s="92"/>
      <c r="E167" s="169"/>
      <c r="F167" s="92"/>
    </row>
    <row r="168" spans="1:6" ht="20.25" customHeight="1">
      <c r="A168" s="112"/>
      <c r="B168" s="112"/>
      <c r="C168" s="112"/>
      <c r="D168" s="92"/>
      <c r="E168" s="169"/>
      <c r="F168" s="92"/>
    </row>
    <row r="169" spans="1:6" ht="20.25" customHeight="1">
      <c r="A169" s="112"/>
      <c r="B169" s="112"/>
      <c r="C169" s="112"/>
      <c r="D169" s="92"/>
      <c r="E169" s="169"/>
      <c r="F169" s="92"/>
    </row>
    <row r="170" spans="1:6" ht="20.25" customHeight="1">
      <c r="A170" s="112"/>
      <c r="B170" s="112"/>
      <c r="C170" s="112"/>
      <c r="D170" s="92"/>
      <c r="E170" s="169"/>
      <c r="F170" s="92"/>
    </row>
    <row r="171" spans="1:6" ht="20.25" customHeight="1">
      <c r="A171" s="112"/>
      <c r="B171" s="112"/>
      <c r="C171" s="112"/>
      <c r="D171" s="92"/>
      <c r="E171" s="169"/>
      <c r="F171" s="92"/>
    </row>
    <row r="172" spans="1:6" ht="20.25" customHeight="1">
      <c r="A172" s="112"/>
      <c r="B172" s="112"/>
      <c r="C172" s="112"/>
      <c r="D172" s="92"/>
      <c r="E172" s="169"/>
      <c r="F172" s="92"/>
    </row>
    <row r="173" spans="1:6" ht="20.25" customHeight="1">
      <c r="A173" s="112"/>
      <c r="B173" s="112"/>
      <c r="C173" s="112"/>
      <c r="D173" s="92"/>
      <c r="E173" s="169"/>
      <c r="F173" s="92"/>
    </row>
    <row r="174" spans="1:6" ht="20.25" customHeight="1">
      <c r="A174" s="112"/>
      <c r="B174" s="112"/>
      <c r="C174" s="112"/>
      <c r="D174" s="92"/>
      <c r="E174" s="169"/>
      <c r="F174" s="92"/>
    </row>
    <row r="175" spans="1:6" ht="20.25" customHeight="1">
      <c r="A175" s="112"/>
      <c r="B175" s="112"/>
      <c r="C175" s="112"/>
      <c r="D175" s="92"/>
      <c r="E175" s="169"/>
      <c r="F175" s="92"/>
    </row>
    <row r="176" spans="1:6" ht="20.25" customHeight="1">
      <c r="A176" s="112"/>
      <c r="B176" s="112"/>
      <c r="C176" s="112"/>
      <c r="D176" s="92"/>
      <c r="E176" s="169"/>
      <c r="F176" s="92"/>
    </row>
    <row r="177" spans="1:6" ht="20.25" customHeight="1">
      <c r="A177" s="112"/>
      <c r="B177" s="112"/>
      <c r="C177" s="112"/>
      <c r="D177" s="92"/>
      <c r="E177" s="169"/>
      <c r="F177" s="92"/>
    </row>
    <row r="178" spans="1:6" ht="20.25" customHeight="1">
      <c r="A178" s="112"/>
      <c r="B178" s="112"/>
      <c r="C178" s="112"/>
      <c r="D178" s="92"/>
      <c r="E178" s="169"/>
      <c r="F178" s="92"/>
    </row>
    <row r="179" spans="1:6" ht="20.25" customHeight="1">
      <c r="A179" s="112"/>
      <c r="B179" s="112"/>
      <c r="C179" s="112"/>
      <c r="D179" s="92"/>
      <c r="E179" s="169"/>
      <c r="F179" s="92"/>
    </row>
    <row r="180" spans="1:6" ht="20.25" customHeight="1">
      <c r="A180" s="112"/>
      <c r="B180" s="112"/>
      <c r="C180" s="112"/>
      <c r="D180" s="92"/>
      <c r="E180" s="169"/>
      <c r="F180" s="92"/>
    </row>
    <row r="181" spans="1:6" ht="20.25" customHeight="1">
      <c r="A181" s="112"/>
      <c r="B181" s="112"/>
      <c r="C181" s="112"/>
      <c r="D181" s="92"/>
      <c r="E181" s="169"/>
      <c r="F181" s="92"/>
    </row>
    <row r="182" spans="1:6" ht="20.25" customHeight="1">
      <c r="A182" s="112"/>
      <c r="B182" s="112"/>
      <c r="C182" s="112"/>
      <c r="D182" s="92"/>
      <c r="E182" s="169"/>
      <c r="F182" s="92"/>
    </row>
    <row r="183" spans="1:6" ht="20.25" customHeight="1">
      <c r="A183" s="112"/>
      <c r="B183" s="112"/>
      <c r="C183" s="112"/>
      <c r="D183" s="92"/>
      <c r="E183" s="169"/>
      <c r="F183" s="92"/>
    </row>
    <row r="184" spans="1:6" ht="20.25" customHeight="1">
      <c r="A184" s="112"/>
      <c r="B184" s="112"/>
      <c r="C184" s="112"/>
      <c r="D184" s="92"/>
      <c r="E184" s="169"/>
      <c r="F184" s="92"/>
    </row>
    <row r="185" spans="1:6" ht="20.25" customHeight="1">
      <c r="A185" s="112"/>
      <c r="B185" s="112"/>
      <c r="C185" s="112"/>
      <c r="D185" s="92"/>
      <c r="E185" s="169"/>
      <c r="F185" s="92"/>
    </row>
    <row r="186" spans="1:6" ht="20.25" customHeight="1">
      <c r="A186" s="112"/>
      <c r="B186" s="112"/>
      <c r="C186" s="112"/>
      <c r="D186" s="92"/>
      <c r="E186" s="169"/>
      <c r="F186" s="92"/>
    </row>
    <row r="187" spans="1:6" ht="20.25" customHeight="1">
      <c r="A187" s="112"/>
      <c r="B187" s="112"/>
      <c r="C187" s="112"/>
      <c r="D187" s="92"/>
      <c r="E187" s="169"/>
      <c r="F187" s="92"/>
    </row>
    <row r="188" spans="1:6" ht="20.25" customHeight="1">
      <c r="A188" s="112"/>
      <c r="B188" s="112"/>
      <c r="C188" s="112"/>
      <c r="D188" s="92"/>
      <c r="E188" s="169"/>
      <c r="F188" s="92"/>
    </row>
    <row r="189" spans="1:6" ht="20.25" customHeight="1">
      <c r="A189" s="112"/>
      <c r="B189" s="112"/>
      <c r="C189" s="112"/>
      <c r="D189" s="92"/>
      <c r="E189" s="169"/>
      <c r="F189" s="92"/>
    </row>
    <row r="190" spans="1:6" ht="20.25" customHeight="1">
      <c r="A190" s="112"/>
      <c r="B190" s="112"/>
      <c r="C190" s="112"/>
      <c r="D190" s="92"/>
      <c r="E190" s="169"/>
      <c r="F190" s="92"/>
    </row>
    <row r="191" spans="1:6" ht="20.25" customHeight="1">
      <c r="A191" s="112"/>
      <c r="B191" s="112"/>
      <c r="C191" s="112"/>
      <c r="D191" s="92"/>
      <c r="E191" s="169"/>
      <c r="F191" s="92"/>
    </row>
    <row r="192" spans="1:6" ht="20.25" customHeight="1">
      <c r="A192" s="112"/>
      <c r="B192" s="112"/>
      <c r="C192" s="112"/>
      <c r="D192" s="92"/>
      <c r="E192" s="169"/>
      <c r="F192" s="92"/>
    </row>
    <row r="193" spans="1:6" ht="20.25" customHeight="1">
      <c r="A193" s="112"/>
      <c r="B193" s="112"/>
      <c r="C193" s="112"/>
      <c r="D193" s="92"/>
      <c r="E193" s="169"/>
      <c r="F193" s="92"/>
    </row>
    <row r="194" spans="1:6" ht="20.25" customHeight="1">
      <c r="A194" s="112"/>
      <c r="B194" s="112"/>
      <c r="C194" s="112"/>
      <c r="D194" s="92"/>
      <c r="E194" s="169"/>
      <c r="F194" s="92"/>
    </row>
    <row r="195" spans="1:6" ht="20.25" customHeight="1">
      <c r="A195" s="112"/>
      <c r="B195" s="112"/>
      <c r="C195" s="112"/>
      <c r="D195" s="92"/>
      <c r="E195" s="169"/>
      <c r="F195" s="92"/>
    </row>
    <row r="196" spans="1:6" ht="20.25" customHeight="1">
      <c r="A196" s="112"/>
      <c r="B196" s="112"/>
      <c r="C196" s="112"/>
      <c r="D196" s="92"/>
      <c r="E196" s="169"/>
      <c r="F196" s="92"/>
    </row>
    <row r="197" spans="1:6" ht="20.25" customHeight="1">
      <c r="A197" s="112"/>
      <c r="B197" s="112"/>
      <c r="C197" s="112"/>
      <c r="D197" s="92"/>
      <c r="E197" s="169"/>
      <c r="F197" s="92"/>
    </row>
    <row r="198" spans="1:6" ht="20.25" customHeight="1">
      <c r="A198" s="112"/>
      <c r="B198" s="112"/>
      <c r="C198" s="112"/>
      <c r="D198" s="92"/>
      <c r="E198" s="169"/>
      <c r="F198" s="92"/>
    </row>
    <row r="199" spans="1:6" ht="20.25" customHeight="1">
      <c r="A199" s="112"/>
      <c r="B199" s="112"/>
      <c r="C199" s="112"/>
      <c r="D199" s="92"/>
      <c r="E199" s="169"/>
      <c r="F199" s="92"/>
    </row>
    <row r="200" spans="1:6" ht="20.25" customHeight="1">
      <c r="A200" s="112"/>
      <c r="B200" s="112"/>
      <c r="C200" s="112"/>
      <c r="D200" s="92"/>
      <c r="E200" s="169"/>
      <c r="F200" s="92"/>
    </row>
    <row r="201" spans="1:6" ht="20.25" customHeight="1">
      <c r="A201" s="112"/>
      <c r="B201" s="112"/>
      <c r="C201" s="112"/>
      <c r="D201" s="92"/>
      <c r="E201" s="169"/>
      <c r="F201" s="92"/>
    </row>
    <row r="202" spans="1:6" ht="20.25" customHeight="1">
      <c r="A202" s="112"/>
      <c r="B202" s="112"/>
      <c r="C202" s="112"/>
      <c r="D202" s="92"/>
      <c r="E202" s="169"/>
      <c r="F202" s="92"/>
    </row>
    <row r="203" spans="1:6" ht="20.25" customHeight="1">
      <c r="A203" s="112"/>
      <c r="B203" s="112"/>
      <c r="C203" s="112"/>
      <c r="D203" s="92"/>
      <c r="E203" s="169"/>
      <c r="F203" s="92"/>
    </row>
    <row r="204" spans="1:6" ht="20.25" customHeight="1">
      <c r="A204" s="112"/>
      <c r="B204" s="112"/>
      <c r="C204" s="112"/>
      <c r="D204" s="92"/>
      <c r="E204" s="169"/>
      <c r="F204" s="92"/>
    </row>
    <row r="205" spans="1:6" ht="20.25" customHeight="1">
      <c r="A205" s="112"/>
      <c r="B205" s="112"/>
      <c r="C205" s="112"/>
      <c r="D205" s="92"/>
      <c r="E205" s="169"/>
      <c r="F205" s="92"/>
    </row>
    <row r="206" spans="1:6" ht="20.25" customHeight="1">
      <c r="A206" s="112"/>
      <c r="B206" s="112"/>
      <c r="C206" s="112"/>
      <c r="D206" s="92"/>
      <c r="E206" s="169"/>
      <c r="F206" s="92"/>
    </row>
    <row r="207" spans="1:6" ht="20.25" customHeight="1">
      <c r="A207" s="112"/>
      <c r="B207" s="112"/>
      <c r="C207" s="112"/>
      <c r="D207" s="92"/>
      <c r="E207" s="169"/>
      <c r="F207" s="92"/>
    </row>
    <row r="208" spans="1:6" ht="20.25" customHeight="1">
      <c r="A208" s="112"/>
      <c r="B208" s="112"/>
      <c r="C208" s="112"/>
      <c r="D208" s="92"/>
      <c r="E208" s="169"/>
      <c r="F208" s="92"/>
    </row>
    <row r="209" spans="1:6" ht="20.25" customHeight="1">
      <c r="A209" s="112"/>
      <c r="B209" s="112"/>
      <c r="C209" s="112"/>
      <c r="D209" s="92"/>
      <c r="E209" s="169"/>
      <c r="F209" s="92"/>
    </row>
    <row r="210" spans="1:6" ht="20.25" customHeight="1">
      <c r="A210" s="112"/>
      <c r="B210" s="112"/>
      <c r="C210" s="112"/>
      <c r="D210" s="92"/>
      <c r="E210" s="169"/>
      <c r="F210" s="92"/>
    </row>
    <row r="211" spans="1:6" ht="20.25" customHeight="1">
      <c r="A211" s="112"/>
      <c r="B211" s="112"/>
      <c r="C211" s="112"/>
      <c r="D211" s="92"/>
      <c r="E211" s="169"/>
      <c r="F211" s="92"/>
    </row>
    <row r="212" spans="1:6" ht="20.25" customHeight="1">
      <c r="A212" s="112"/>
      <c r="B212" s="112"/>
      <c r="C212" s="112"/>
      <c r="D212" s="92"/>
      <c r="E212" s="169"/>
      <c r="F212" s="92"/>
    </row>
    <row r="213" spans="1:6" ht="20.25" customHeight="1">
      <c r="A213" s="112"/>
      <c r="B213" s="112"/>
      <c r="C213" s="112"/>
      <c r="D213" s="92"/>
      <c r="E213" s="169"/>
      <c r="F213" s="92"/>
    </row>
    <row r="214" spans="1:6" ht="20.25" customHeight="1">
      <c r="A214" s="112"/>
      <c r="B214" s="112"/>
      <c r="C214" s="112"/>
      <c r="D214" s="92"/>
      <c r="E214" s="169"/>
      <c r="F214" s="92"/>
    </row>
    <row r="215" spans="1:6" ht="20.25" customHeight="1">
      <c r="A215" s="112"/>
      <c r="B215" s="112"/>
      <c r="C215" s="112"/>
      <c r="D215" s="92"/>
      <c r="E215" s="169"/>
      <c r="F215" s="92"/>
    </row>
    <row r="216" spans="1:6" ht="20.25" customHeight="1">
      <c r="A216" s="112"/>
      <c r="B216" s="112"/>
      <c r="C216" s="112"/>
      <c r="D216" s="92"/>
      <c r="E216" s="169"/>
      <c r="F216" s="92"/>
    </row>
    <row r="217" spans="1:6" ht="20.25" customHeight="1">
      <c r="A217" s="112"/>
      <c r="B217" s="112"/>
      <c r="C217" s="112"/>
      <c r="D217" s="92"/>
      <c r="E217" s="169"/>
      <c r="F217" s="92"/>
    </row>
    <row r="218" spans="1:6" ht="20.25" customHeight="1">
      <c r="A218" s="112"/>
      <c r="B218" s="112"/>
      <c r="C218" s="112"/>
      <c r="D218" s="92"/>
      <c r="E218" s="169"/>
      <c r="F218" s="92"/>
    </row>
    <row r="219" spans="1:6" ht="20.25" customHeight="1">
      <c r="A219" s="112"/>
      <c r="B219" s="112"/>
      <c r="C219" s="112"/>
      <c r="D219" s="92"/>
      <c r="E219" s="169"/>
      <c r="F219" s="92"/>
    </row>
    <row r="220" spans="1:6" ht="20.25" customHeight="1">
      <c r="A220" s="112"/>
      <c r="B220" s="112"/>
      <c r="C220" s="112"/>
      <c r="D220" s="92"/>
      <c r="E220" s="169"/>
      <c r="F220" s="92"/>
    </row>
    <row r="221" spans="1:6" ht="20.25" customHeight="1">
      <c r="A221" s="112"/>
      <c r="B221" s="112"/>
      <c r="C221" s="112"/>
      <c r="D221" s="92"/>
      <c r="E221" s="169"/>
      <c r="F221" s="92"/>
    </row>
    <row r="222" spans="1:6" ht="20.25" customHeight="1">
      <c r="A222" s="112"/>
      <c r="B222" s="112"/>
      <c r="C222" s="112"/>
      <c r="D222" s="92"/>
      <c r="E222" s="169"/>
      <c r="F222" s="92"/>
    </row>
    <row r="223" spans="1:6" ht="20.25" customHeight="1">
      <c r="A223" s="112"/>
      <c r="B223" s="112"/>
      <c r="C223" s="112"/>
      <c r="D223" s="92"/>
      <c r="E223" s="169"/>
      <c r="F223" s="92"/>
    </row>
    <row r="224" spans="1:6" ht="20.25" customHeight="1">
      <c r="A224" s="112"/>
      <c r="B224" s="112"/>
      <c r="C224" s="112"/>
      <c r="D224" s="92"/>
      <c r="E224" s="169"/>
      <c r="F224" s="92"/>
    </row>
    <row r="225" spans="1:6" ht="20.25" customHeight="1">
      <c r="A225" s="112"/>
      <c r="B225" s="112"/>
      <c r="C225" s="112"/>
      <c r="D225" s="92"/>
      <c r="E225" s="169"/>
      <c r="F225" s="92"/>
    </row>
    <row r="226" spans="1:6" ht="20.25" customHeight="1">
      <c r="A226" s="112"/>
      <c r="B226" s="112"/>
      <c r="C226" s="112"/>
      <c r="D226" s="92"/>
      <c r="E226" s="169"/>
      <c r="F226" s="92"/>
    </row>
    <row r="227" spans="1:6" ht="20.25" customHeight="1">
      <c r="A227" s="112"/>
      <c r="B227" s="112"/>
      <c r="C227" s="112"/>
      <c r="D227" s="92"/>
      <c r="E227" s="169"/>
      <c r="F227" s="92"/>
    </row>
    <row r="228" spans="1:6" ht="20.25" customHeight="1">
      <c r="A228" s="112"/>
      <c r="B228" s="112"/>
      <c r="C228" s="112"/>
      <c r="D228" s="92"/>
      <c r="E228" s="169"/>
      <c r="F228" s="92"/>
    </row>
    <row r="229" spans="1:6" ht="20.25" customHeight="1">
      <c r="A229" s="112"/>
      <c r="B229" s="112"/>
      <c r="C229" s="112"/>
      <c r="D229" s="92"/>
      <c r="E229" s="169"/>
      <c r="F229" s="92"/>
    </row>
    <row r="230" spans="1:6" ht="20.25" customHeight="1">
      <c r="A230" s="112"/>
      <c r="B230" s="112"/>
      <c r="C230" s="112"/>
      <c r="D230" s="92"/>
      <c r="E230" s="169"/>
      <c r="F230" s="92"/>
    </row>
    <row r="231" spans="1:6" ht="20.25" customHeight="1">
      <c r="A231" s="112"/>
      <c r="B231" s="112"/>
      <c r="C231" s="112"/>
      <c r="D231" s="92"/>
      <c r="E231" s="169"/>
      <c r="F231" s="92"/>
    </row>
    <row r="232" spans="1:6" ht="20.25" customHeight="1">
      <c r="A232" s="112"/>
      <c r="B232" s="112"/>
      <c r="C232" s="112"/>
      <c r="D232" s="92"/>
      <c r="E232" s="169"/>
      <c r="F232" s="92"/>
    </row>
    <row r="233" spans="1:6" ht="20.25" customHeight="1">
      <c r="A233" s="112"/>
      <c r="B233" s="112"/>
      <c r="C233" s="112"/>
      <c r="D233" s="92"/>
      <c r="E233" s="169"/>
      <c r="F233" s="92"/>
    </row>
    <row r="234" spans="1:6" ht="20.25" customHeight="1">
      <c r="A234" s="112"/>
      <c r="B234" s="112"/>
      <c r="C234" s="112"/>
      <c r="D234" s="92"/>
      <c r="E234" s="169"/>
      <c r="F234" s="92"/>
    </row>
    <row r="235" spans="1:6" ht="20.25" customHeight="1">
      <c r="A235" s="112"/>
      <c r="B235" s="112"/>
      <c r="C235" s="112"/>
      <c r="D235" s="92"/>
      <c r="E235" s="169"/>
      <c r="F235" s="92"/>
    </row>
    <row r="236" spans="1:6" ht="20.25" customHeight="1">
      <c r="A236" s="112"/>
      <c r="B236" s="112"/>
      <c r="C236" s="112"/>
      <c r="D236" s="92"/>
      <c r="E236" s="169"/>
      <c r="F236" s="92"/>
    </row>
    <row r="237" spans="1:6" ht="20.25" customHeight="1">
      <c r="A237" s="112"/>
      <c r="B237" s="112"/>
      <c r="C237" s="112"/>
      <c r="D237" s="92"/>
      <c r="E237" s="169"/>
      <c r="F237" s="92"/>
    </row>
    <row r="238" spans="1:6" ht="20.25" customHeight="1">
      <c r="A238" s="112"/>
      <c r="B238" s="112"/>
      <c r="C238" s="112"/>
      <c r="D238" s="92"/>
      <c r="E238" s="169"/>
      <c r="F238" s="92"/>
    </row>
    <row r="239" spans="1:6" ht="20.25" customHeight="1">
      <c r="A239" s="112"/>
      <c r="B239" s="112"/>
      <c r="C239" s="112"/>
      <c r="D239" s="92"/>
      <c r="E239" s="169"/>
      <c r="F239" s="92"/>
    </row>
    <row r="240" spans="1:6" ht="20.25" customHeight="1">
      <c r="A240" s="112"/>
      <c r="B240" s="112"/>
      <c r="C240" s="112"/>
      <c r="D240" s="92"/>
      <c r="E240" s="169"/>
      <c r="F240" s="92"/>
    </row>
    <row r="241" spans="1:6" ht="20.25" customHeight="1">
      <c r="A241" s="112"/>
      <c r="B241" s="112"/>
      <c r="C241" s="112"/>
      <c r="D241" s="92"/>
      <c r="E241" s="169"/>
      <c r="F241" s="92"/>
    </row>
    <row r="242" spans="1:6" ht="20.25" customHeight="1">
      <c r="A242" s="112"/>
      <c r="B242" s="112"/>
      <c r="C242" s="112"/>
      <c r="D242" s="92"/>
      <c r="E242" s="169"/>
      <c r="F242" s="92"/>
    </row>
    <row r="243" spans="1:6" ht="20.25" customHeight="1">
      <c r="A243" s="112"/>
      <c r="B243" s="112"/>
      <c r="C243" s="112"/>
      <c r="D243" s="92"/>
      <c r="E243" s="169"/>
      <c r="F243" s="92"/>
    </row>
    <row r="244" spans="1:6" ht="20.25" customHeight="1">
      <c r="A244" s="112"/>
      <c r="B244" s="112"/>
      <c r="C244" s="112"/>
      <c r="D244" s="92"/>
      <c r="E244" s="169"/>
      <c r="F244" s="92"/>
    </row>
    <row r="245" spans="1:6" ht="20.25" customHeight="1">
      <c r="A245" s="112"/>
      <c r="B245" s="112"/>
      <c r="C245" s="112"/>
      <c r="D245" s="92"/>
      <c r="E245" s="169"/>
      <c r="F245" s="92"/>
    </row>
    <row r="246" spans="1:6" ht="20.25" customHeight="1">
      <c r="A246" s="112"/>
      <c r="B246" s="112"/>
      <c r="C246" s="112"/>
      <c r="D246" s="92"/>
      <c r="E246" s="169"/>
      <c r="F246" s="92"/>
    </row>
    <row r="247" spans="1:6" ht="20.25" customHeight="1">
      <c r="A247" s="112"/>
      <c r="B247" s="112"/>
      <c r="C247" s="112"/>
      <c r="D247" s="92"/>
      <c r="E247" s="169"/>
      <c r="F247" s="92"/>
    </row>
    <row r="248" spans="1:6" ht="20.25" customHeight="1">
      <c r="A248" s="112"/>
      <c r="B248" s="112"/>
      <c r="C248" s="112"/>
      <c r="D248" s="92"/>
      <c r="E248" s="169"/>
      <c r="F248" s="92"/>
    </row>
    <row r="249" spans="1:6" ht="20.25" customHeight="1">
      <c r="A249" s="112"/>
      <c r="B249" s="112"/>
      <c r="C249" s="112"/>
      <c r="D249" s="92"/>
      <c r="E249" s="169"/>
      <c r="F249" s="92"/>
    </row>
    <row r="250" spans="1:6" ht="20.25" customHeight="1">
      <c r="A250" s="112"/>
      <c r="B250" s="112"/>
      <c r="C250" s="112"/>
      <c r="D250" s="92"/>
      <c r="E250" s="169"/>
      <c r="F250" s="92"/>
    </row>
    <row r="251" spans="1:6" ht="20.25" customHeight="1">
      <c r="A251" s="112"/>
      <c r="B251" s="112"/>
      <c r="C251" s="112"/>
      <c r="D251" s="92"/>
      <c r="E251" s="169"/>
      <c r="F251" s="92"/>
    </row>
    <row r="252" spans="1:6" ht="20.25" customHeight="1">
      <c r="A252" s="112"/>
      <c r="B252" s="112"/>
      <c r="C252" s="112"/>
      <c r="D252" s="92"/>
      <c r="E252" s="169"/>
      <c r="F252" s="92"/>
    </row>
    <row r="253" spans="1:6" ht="20.25" customHeight="1">
      <c r="A253" s="112"/>
      <c r="B253" s="112"/>
      <c r="C253" s="112"/>
      <c r="D253" s="92"/>
      <c r="E253" s="169"/>
      <c r="F253" s="92"/>
    </row>
    <row r="254" spans="1:6" ht="20.25" customHeight="1">
      <c r="A254" s="112"/>
      <c r="B254" s="112"/>
      <c r="C254" s="112"/>
      <c r="D254" s="92"/>
      <c r="E254" s="169"/>
      <c r="F254" s="92"/>
    </row>
    <row r="255" spans="1:6" ht="20.25" customHeight="1">
      <c r="A255" s="112"/>
      <c r="B255" s="112"/>
      <c r="C255" s="112"/>
      <c r="D255" s="92"/>
      <c r="E255" s="169"/>
      <c r="F255" s="92"/>
    </row>
    <row r="256" spans="1:6" ht="20.25" customHeight="1">
      <c r="A256" s="112"/>
      <c r="B256" s="112"/>
      <c r="C256" s="112"/>
      <c r="D256" s="92"/>
      <c r="E256" s="169"/>
      <c r="F256" s="92"/>
    </row>
    <row r="257" spans="1:6" ht="20.25" customHeight="1">
      <c r="A257" s="112"/>
      <c r="B257" s="112"/>
      <c r="C257" s="112"/>
      <c r="D257" s="92"/>
      <c r="E257" s="169"/>
      <c r="F257" s="92"/>
    </row>
    <row r="258" spans="1:6" ht="20.25" customHeight="1">
      <c r="A258" s="112"/>
      <c r="B258" s="112"/>
      <c r="C258" s="112"/>
      <c r="D258" s="92"/>
      <c r="E258" s="169"/>
      <c r="F258" s="92"/>
    </row>
    <row r="259" spans="1:6" ht="20.25" customHeight="1">
      <c r="A259" s="112"/>
      <c r="B259" s="112"/>
      <c r="C259" s="112"/>
      <c r="D259" s="92"/>
      <c r="E259" s="169"/>
      <c r="F259" s="92"/>
    </row>
    <row r="260" spans="1:6" ht="20.25" customHeight="1">
      <c r="A260" s="112"/>
      <c r="B260" s="112"/>
      <c r="C260" s="112"/>
      <c r="D260" s="92"/>
      <c r="E260" s="169"/>
      <c r="F260" s="92"/>
    </row>
    <row r="261" spans="1:6" ht="20.25" customHeight="1">
      <c r="A261" s="112"/>
      <c r="B261" s="112"/>
      <c r="C261" s="112"/>
      <c r="D261" s="92"/>
      <c r="E261" s="169"/>
      <c r="F261" s="92"/>
    </row>
    <row r="262" spans="1:6" ht="20.25" customHeight="1">
      <c r="A262" s="112"/>
      <c r="B262" s="112"/>
      <c r="C262" s="112"/>
      <c r="D262" s="92"/>
      <c r="E262" s="169"/>
      <c r="F262" s="92"/>
    </row>
    <row r="263" spans="1:6" ht="20.25" customHeight="1">
      <c r="A263" s="112"/>
      <c r="B263" s="112"/>
      <c r="C263" s="112"/>
      <c r="D263" s="92"/>
      <c r="E263" s="169"/>
      <c r="F263" s="92"/>
    </row>
    <row r="264" spans="1:6" ht="20.25" customHeight="1">
      <c r="A264" s="112"/>
      <c r="B264" s="112"/>
      <c r="C264" s="112"/>
      <c r="D264" s="92"/>
      <c r="E264" s="169"/>
      <c r="F264" s="92"/>
    </row>
    <row r="265" spans="1:6" ht="20.25" customHeight="1">
      <c r="A265" s="112"/>
      <c r="B265" s="112"/>
      <c r="C265" s="112"/>
      <c r="D265" s="92"/>
      <c r="E265" s="169"/>
      <c r="F265" s="92"/>
    </row>
    <row r="266" spans="1:6" ht="20.25" customHeight="1">
      <c r="A266" s="112"/>
      <c r="B266" s="112"/>
      <c r="C266" s="112"/>
      <c r="D266" s="92"/>
      <c r="E266" s="169"/>
      <c r="F266" s="92"/>
    </row>
    <row r="267" spans="1:6" ht="20.25" customHeight="1">
      <c r="A267" s="112"/>
      <c r="B267" s="112"/>
      <c r="C267" s="112"/>
      <c r="D267" s="92"/>
      <c r="E267" s="169"/>
      <c r="F267" s="92"/>
    </row>
    <row r="268" spans="1:6" ht="20.25" customHeight="1">
      <c r="A268" s="112"/>
      <c r="B268" s="112"/>
      <c r="C268" s="112"/>
      <c r="D268" s="92"/>
      <c r="E268" s="169"/>
      <c r="F268" s="92"/>
    </row>
    <row r="269" spans="1:6" ht="20.25" customHeight="1">
      <c r="A269" s="112"/>
      <c r="B269" s="112"/>
      <c r="C269" s="112"/>
      <c r="D269" s="92"/>
      <c r="E269" s="169"/>
      <c r="F269" s="92"/>
    </row>
    <row r="270" spans="1:6" ht="20.25" customHeight="1">
      <c r="A270" s="112"/>
      <c r="B270" s="112"/>
      <c r="C270" s="112"/>
      <c r="D270" s="92"/>
      <c r="E270" s="169"/>
      <c r="F270" s="92"/>
    </row>
    <row r="271" spans="1:6" ht="20.25" customHeight="1">
      <c r="A271" s="112"/>
      <c r="B271" s="112"/>
      <c r="C271" s="112"/>
      <c r="D271" s="92"/>
      <c r="E271" s="169"/>
      <c r="F271" s="92"/>
    </row>
    <row r="272" spans="1:6" ht="20.25" customHeight="1">
      <c r="A272" s="112"/>
      <c r="B272" s="112"/>
      <c r="C272" s="112"/>
      <c r="D272" s="92"/>
      <c r="E272" s="169"/>
      <c r="F272" s="92"/>
    </row>
    <row r="273" spans="1:6" ht="20.25" customHeight="1">
      <c r="A273" s="112"/>
      <c r="B273" s="112"/>
      <c r="C273" s="112"/>
      <c r="D273" s="92"/>
      <c r="E273" s="169"/>
      <c r="F273" s="92"/>
    </row>
    <row r="274" spans="1:6" ht="20.25" customHeight="1">
      <c r="A274" s="112"/>
      <c r="B274" s="112"/>
      <c r="C274" s="112"/>
      <c r="D274" s="92"/>
      <c r="E274" s="169"/>
      <c r="F274" s="92"/>
    </row>
    <row r="275" spans="1:6" ht="20.25" customHeight="1">
      <c r="A275" s="112"/>
      <c r="B275" s="112"/>
      <c r="C275" s="112"/>
      <c r="D275" s="92"/>
      <c r="E275" s="169"/>
      <c r="F275" s="92"/>
    </row>
    <row r="276" spans="1:6" ht="20.25" customHeight="1">
      <c r="A276" s="112"/>
      <c r="B276" s="112"/>
      <c r="C276" s="112"/>
      <c r="D276" s="92"/>
      <c r="E276" s="169"/>
      <c r="F276" s="92"/>
    </row>
    <row r="277" spans="1:6" ht="20.25" customHeight="1">
      <c r="A277" s="112"/>
      <c r="B277" s="112"/>
      <c r="C277" s="112"/>
      <c r="D277" s="92"/>
      <c r="E277" s="169"/>
      <c r="F277" s="92"/>
    </row>
    <row r="278" spans="1:6" ht="20.25" customHeight="1">
      <c r="A278" s="112"/>
      <c r="B278" s="112"/>
      <c r="C278" s="112"/>
      <c r="D278" s="92"/>
      <c r="E278" s="169"/>
      <c r="F278" s="92"/>
    </row>
    <row r="279" spans="1:6" ht="20.25" customHeight="1">
      <c r="A279" s="112"/>
      <c r="B279" s="112"/>
      <c r="C279" s="112"/>
      <c r="D279" s="92"/>
      <c r="E279" s="169"/>
      <c r="F279" s="92"/>
    </row>
    <row r="280" spans="1:6" ht="20.25" customHeight="1">
      <c r="A280" s="112"/>
      <c r="B280" s="112"/>
      <c r="C280" s="112"/>
      <c r="D280" s="92"/>
      <c r="E280" s="169"/>
      <c r="F280" s="92"/>
    </row>
    <row r="281" spans="1:6" ht="20.25" customHeight="1">
      <c r="A281" s="112"/>
      <c r="B281" s="112"/>
      <c r="C281" s="112"/>
      <c r="D281" s="92"/>
      <c r="E281" s="169"/>
      <c r="F281" s="92"/>
    </row>
    <row r="282" spans="4:6" ht="20.25" customHeight="1">
      <c r="D282" s="92"/>
      <c r="E282" s="169"/>
      <c r="F282" s="92"/>
    </row>
    <row r="283" spans="4:6" ht="20.25" customHeight="1">
      <c r="D283" s="92"/>
      <c r="E283" s="169"/>
      <c r="F283" s="92"/>
    </row>
    <row r="284" spans="4:6" ht="20.25" customHeight="1">
      <c r="D284" s="92"/>
      <c r="E284" s="169"/>
      <c r="F284" s="92"/>
    </row>
    <row r="285" spans="4:6" ht="20.25" customHeight="1">
      <c r="D285" s="92"/>
      <c r="E285" s="169"/>
      <c r="F285" s="92"/>
    </row>
    <row r="286" spans="4:6" ht="20.25" customHeight="1">
      <c r="D286" s="92"/>
      <c r="E286" s="169"/>
      <c r="F286" s="92"/>
    </row>
    <row r="287" spans="4:6" ht="20.25" customHeight="1">
      <c r="D287" s="92"/>
      <c r="E287" s="169"/>
      <c r="F287" s="92"/>
    </row>
    <row r="288" spans="4:6" ht="20.25" customHeight="1">
      <c r="D288" s="92"/>
      <c r="E288" s="169"/>
      <c r="F288" s="92"/>
    </row>
    <row r="289" spans="4:6" ht="20.25" customHeight="1">
      <c r="D289" s="92"/>
      <c r="E289" s="169"/>
      <c r="F289" s="92"/>
    </row>
    <row r="290" spans="4:6" ht="20.25" customHeight="1">
      <c r="D290" s="92"/>
      <c r="E290" s="169"/>
      <c r="F290" s="92"/>
    </row>
    <row r="291" spans="4:6" ht="20.25" customHeight="1">
      <c r="D291" s="92"/>
      <c r="E291" s="169"/>
      <c r="F291" s="92"/>
    </row>
    <row r="292" spans="4:6" ht="20.25" customHeight="1">
      <c r="D292" s="92"/>
      <c r="E292" s="169"/>
      <c r="F292" s="92"/>
    </row>
    <row r="293" spans="4:6" ht="20.25" customHeight="1">
      <c r="D293" s="92"/>
      <c r="E293" s="169"/>
      <c r="F293" s="92"/>
    </row>
    <row r="294" spans="4:6" ht="20.25" customHeight="1">
      <c r="D294" s="92"/>
      <c r="E294" s="169"/>
      <c r="F294" s="92"/>
    </row>
    <row r="295" spans="4:6" ht="20.25" customHeight="1">
      <c r="D295" s="92"/>
      <c r="E295" s="169"/>
      <c r="F295" s="92"/>
    </row>
    <row r="296" spans="4:6" ht="20.25" customHeight="1">
      <c r="D296" s="92"/>
      <c r="E296" s="169"/>
      <c r="F296" s="92"/>
    </row>
    <row r="297" spans="4:6" ht="20.25" customHeight="1">
      <c r="D297" s="92"/>
      <c r="E297" s="169"/>
      <c r="F297" s="92"/>
    </row>
    <row r="298" spans="4:6" ht="20.25" customHeight="1">
      <c r="D298" s="92"/>
      <c r="E298" s="169"/>
      <c r="F298" s="92"/>
    </row>
    <row r="299" spans="4:6" ht="20.25" customHeight="1">
      <c r="D299" s="92"/>
      <c r="E299" s="169"/>
      <c r="F299" s="92"/>
    </row>
    <row r="300" spans="4:6" ht="20.25" customHeight="1">
      <c r="D300" s="92"/>
      <c r="E300" s="169"/>
      <c r="F300" s="92"/>
    </row>
    <row r="301" spans="4:6" ht="20.25" customHeight="1">
      <c r="D301" s="92"/>
      <c r="E301" s="169"/>
      <c r="F301" s="92"/>
    </row>
    <row r="302" spans="4:6" ht="20.25" customHeight="1">
      <c r="D302" s="92"/>
      <c r="E302" s="169"/>
      <c r="F302" s="92"/>
    </row>
    <row r="303" spans="4:6" ht="20.25" customHeight="1">
      <c r="D303" s="92"/>
      <c r="E303" s="169"/>
      <c r="F303" s="92"/>
    </row>
    <row r="304" spans="4:6" ht="20.25" customHeight="1">
      <c r="D304" s="92"/>
      <c r="E304" s="169"/>
      <c r="F304" s="92"/>
    </row>
    <row r="305" spans="4:6" ht="20.25" customHeight="1">
      <c r="D305" s="92"/>
      <c r="E305" s="169"/>
      <c r="F305" s="92"/>
    </row>
    <row r="306" spans="4:6" ht="20.25" customHeight="1">
      <c r="D306" s="92"/>
      <c r="E306" s="169"/>
      <c r="F306" s="92"/>
    </row>
    <row r="307" spans="4:6" ht="20.25" customHeight="1">
      <c r="D307" s="92"/>
      <c r="E307" s="169"/>
      <c r="F307" s="92"/>
    </row>
    <row r="308" spans="4:6" ht="20.25" customHeight="1">
      <c r="D308" s="92"/>
      <c r="E308" s="169"/>
      <c r="F308" s="92"/>
    </row>
    <row r="309" spans="4:6" ht="20.25" customHeight="1">
      <c r="D309" s="92"/>
      <c r="E309" s="169"/>
      <c r="F309" s="92"/>
    </row>
    <row r="310" spans="4:6" ht="20.25" customHeight="1">
      <c r="D310" s="92"/>
      <c r="E310" s="169"/>
      <c r="F310" s="92"/>
    </row>
    <row r="311" spans="4:6" ht="20.25" customHeight="1">
      <c r="D311" s="92"/>
      <c r="E311" s="169"/>
      <c r="F311" s="92"/>
    </row>
    <row r="312" spans="4:6" ht="20.25" customHeight="1">
      <c r="D312" s="92"/>
      <c r="E312" s="169"/>
      <c r="F312" s="92"/>
    </row>
    <row r="313" spans="4:6" ht="20.25" customHeight="1">
      <c r="D313" s="92"/>
      <c r="E313" s="169"/>
      <c r="F313" s="92"/>
    </row>
    <row r="314" spans="4:6" ht="20.25" customHeight="1">
      <c r="D314" s="92"/>
      <c r="E314" s="169"/>
      <c r="F314" s="92"/>
    </row>
    <row r="315" spans="4:6" ht="20.25" customHeight="1">
      <c r="D315" s="92"/>
      <c r="E315" s="169"/>
      <c r="F315" s="92"/>
    </row>
    <row r="316" spans="4:6" ht="20.25" customHeight="1">
      <c r="D316" s="92"/>
      <c r="E316" s="169"/>
      <c r="F316" s="92"/>
    </row>
    <row r="317" spans="4:6" ht="20.25" customHeight="1">
      <c r="D317" s="92"/>
      <c r="E317" s="169"/>
      <c r="F317" s="92"/>
    </row>
    <row r="318" spans="4:6" ht="20.25" customHeight="1">
      <c r="D318" s="92"/>
      <c r="E318" s="169"/>
      <c r="F318" s="92"/>
    </row>
    <row r="319" spans="4:6" ht="20.25" customHeight="1">
      <c r="D319" s="92"/>
      <c r="E319" s="169"/>
      <c r="F319" s="92"/>
    </row>
    <row r="320" spans="4:6" ht="20.25" customHeight="1">
      <c r="D320" s="92"/>
      <c r="E320" s="169"/>
      <c r="F320" s="92"/>
    </row>
    <row r="321" spans="4:6" ht="20.25" customHeight="1">
      <c r="D321" s="92"/>
      <c r="E321" s="169"/>
      <c r="F321" s="92"/>
    </row>
    <row r="322" spans="4:6" ht="20.25" customHeight="1">
      <c r="D322" s="92"/>
      <c r="E322" s="169"/>
      <c r="F322" s="92"/>
    </row>
    <row r="323" spans="4:6" ht="20.25" customHeight="1">
      <c r="D323" s="92"/>
      <c r="E323" s="169"/>
      <c r="F323" s="92"/>
    </row>
    <row r="324" spans="4:6" ht="20.25" customHeight="1">
      <c r="D324" s="92"/>
      <c r="E324" s="169"/>
      <c r="F324" s="92"/>
    </row>
    <row r="325" spans="4:6" ht="20.25" customHeight="1">
      <c r="D325" s="92"/>
      <c r="E325" s="169"/>
      <c r="F325" s="92"/>
    </row>
    <row r="326" spans="4:6" ht="20.25" customHeight="1">
      <c r="D326" s="92"/>
      <c r="E326" s="169"/>
      <c r="F326" s="92"/>
    </row>
    <row r="327" spans="4:6" ht="20.25" customHeight="1">
      <c r="D327" s="92"/>
      <c r="E327" s="169"/>
      <c r="F327" s="92"/>
    </row>
    <row r="328" spans="4:6" ht="20.25" customHeight="1">
      <c r="D328" s="92"/>
      <c r="E328" s="169"/>
      <c r="F328" s="92"/>
    </row>
    <row r="329" spans="4:6" ht="20.25" customHeight="1">
      <c r="D329" s="92"/>
      <c r="E329" s="169"/>
      <c r="F329" s="92"/>
    </row>
    <row r="330" spans="4:6" ht="20.25" customHeight="1">
      <c r="D330" s="92"/>
      <c r="E330" s="169"/>
      <c r="F330" s="92"/>
    </row>
    <row r="331" spans="4:6" ht="20.25" customHeight="1">
      <c r="D331" s="92"/>
      <c r="E331" s="169"/>
      <c r="F331" s="92"/>
    </row>
    <row r="332" spans="4:6" ht="20.25" customHeight="1">
      <c r="D332" s="92"/>
      <c r="E332" s="169"/>
      <c r="F332" s="92"/>
    </row>
    <row r="333" spans="4:6" ht="20.25" customHeight="1">
      <c r="D333" s="92"/>
      <c r="E333" s="169"/>
      <c r="F333" s="92"/>
    </row>
    <row r="334" spans="4:6" ht="20.25" customHeight="1">
      <c r="D334" s="92"/>
      <c r="E334" s="169"/>
      <c r="F334" s="92"/>
    </row>
    <row r="335" spans="4:6" ht="20.25" customHeight="1">
      <c r="D335" s="92"/>
      <c r="E335" s="169"/>
      <c r="F335" s="92"/>
    </row>
    <row r="336" spans="4:6" ht="20.25" customHeight="1">
      <c r="D336" s="92"/>
      <c r="E336" s="169"/>
      <c r="F336" s="92"/>
    </row>
    <row r="337" spans="4:6" ht="20.25" customHeight="1">
      <c r="D337" s="92"/>
      <c r="E337" s="169"/>
      <c r="F337" s="92"/>
    </row>
    <row r="338" spans="4:6" ht="20.25" customHeight="1">
      <c r="D338" s="92"/>
      <c r="E338" s="169"/>
      <c r="F338" s="92"/>
    </row>
    <row r="339" spans="4:6" ht="20.25" customHeight="1">
      <c r="D339" s="92"/>
      <c r="E339" s="169"/>
      <c r="F339" s="92"/>
    </row>
    <row r="340" spans="4:6" ht="20.25" customHeight="1">
      <c r="D340" s="92"/>
      <c r="E340" s="169"/>
      <c r="F340" s="92"/>
    </row>
    <row r="341" spans="4:6" ht="20.25" customHeight="1">
      <c r="D341" s="92"/>
      <c r="E341" s="169"/>
      <c r="F341" s="92"/>
    </row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</sheetData>
  <sheetProtection/>
  <mergeCells count="12">
    <mergeCell ref="A67:C67"/>
    <mergeCell ref="A66:C66"/>
    <mergeCell ref="A68:C68"/>
    <mergeCell ref="I4:I5"/>
    <mergeCell ref="A1:G1"/>
    <mergeCell ref="A2:G2"/>
    <mergeCell ref="A4:C4"/>
    <mergeCell ref="G4:G5"/>
    <mergeCell ref="A52:C52"/>
    <mergeCell ref="K4:K5"/>
    <mergeCell ref="J4:J5"/>
    <mergeCell ref="H4:H5"/>
  </mergeCells>
  <printOptions horizontalCentered="1"/>
  <pageMargins left="0.38" right="0.196850393700787" top="0.76" bottom="0.36" header="0.511811023622047" footer="0.236220472440945"/>
  <pageSetup horizontalDpi="600" verticalDpi="600" orientation="landscape" paperSize="9" scale="90" r:id="rId1"/>
  <headerFooter alignWithMargins="0">
    <oddFooter>&amp;C&amp;P쪽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81"/>
  <sheetViews>
    <sheetView showGridLines="0" view="pageBreakPreview" zoomScale="80" zoomScaleNormal="85" zoomScaleSheetLayoutView="80" zoomScalePageLayoutView="0" workbookViewId="0" topLeftCell="A1">
      <pane ySplit="3" topLeftCell="A94" activePane="bottomLeft" state="frozen"/>
      <selection pane="topLeft" activeCell="A1" sqref="A1"/>
      <selection pane="bottomLeft" activeCell="G97" sqref="G97"/>
    </sheetView>
  </sheetViews>
  <sheetFormatPr defaultColWidth="8.88671875" defaultRowHeight="13.5"/>
  <cols>
    <col min="1" max="2" width="13.77734375" style="113" customWidth="1"/>
    <col min="3" max="3" width="18.10546875" style="113" customWidth="1"/>
    <col min="4" max="4" width="15.77734375" style="113" customWidth="1"/>
    <col min="5" max="5" width="16.88671875" style="113" customWidth="1"/>
    <col min="6" max="6" width="12.77734375" style="113" customWidth="1"/>
    <col min="7" max="7" width="28.3359375" style="113" customWidth="1"/>
    <col min="8" max="9" width="15.4453125" style="113" bestFit="1" customWidth="1"/>
    <col min="10" max="10" width="15.10546875" style="113" customWidth="1"/>
    <col min="11" max="13" width="8.88671875" style="55" customWidth="1"/>
    <col min="14" max="14" width="13.10546875" style="92" bestFit="1" customWidth="1"/>
    <col min="15" max="16" width="12.10546875" style="92" bestFit="1" customWidth="1"/>
    <col min="17" max="17" width="13.10546875" style="92" bestFit="1" customWidth="1"/>
    <col min="18" max="18" width="8.88671875" style="55" customWidth="1"/>
    <col min="19" max="19" width="15.6640625" style="55" bestFit="1" customWidth="1"/>
    <col min="20" max="20" width="14.5546875" style="55" customWidth="1"/>
    <col min="21" max="21" width="14.77734375" style="92" customWidth="1"/>
    <col min="22" max="16384" width="8.88671875" style="55" customWidth="1"/>
  </cols>
  <sheetData>
    <row r="1" spans="1:10" ht="36" customHeight="1">
      <c r="A1" s="114" t="s">
        <v>112</v>
      </c>
      <c r="B1" s="114"/>
      <c r="D1" s="115">
        <f>SUM('[2](수입-교육부)'!D89-'[2](지출-교육부)'!D109)</f>
        <v>0</v>
      </c>
      <c r="E1" s="115">
        <v>0</v>
      </c>
      <c r="H1" s="116" t="s">
        <v>113</v>
      </c>
      <c r="I1" s="116"/>
      <c r="J1" s="116"/>
    </row>
    <row r="2" spans="1:21" s="63" customFormat="1" ht="30" customHeight="1">
      <c r="A2" s="302" t="s">
        <v>114</v>
      </c>
      <c r="B2" s="303"/>
      <c r="C2" s="304"/>
      <c r="D2" s="235" t="s">
        <v>273</v>
      </c>
      <c r="E2" s="235" t="s">
        <v>267</v>
      </c>
      <c r="F2" s="240" t="s">
        <v>115</v>
      </c>
      <c r="G2" s="289" t="s">
        <v>116</v>
      </c>
      <c r="H2" s="278" t="s">
        <v>117</v>
      </c>
      <c r="I2" s="278" t="s">
        <v>234</v>
      </c>
      <c r="J2" s="305" t="s">
        <v>52</v>
      </c>
      <c r="N2" s="117"/>
      <c r="O2" s="117"/>
      <c r="P2" s="117"/>
      <c r="Q2" s="117"/>
      <c r="U2" s="117"/>
    </row>
    <row r="3" spans="1:10" ht="30" customHeight="1">
      <c r="A3" s="118" t="s">
        <v>118</v>
      </c>
      <c r="B3" s="119" t="s">
        <v>119</v>
      </c>
      <c r="C3" s="120" t="s">
        <v>120</v>
      </c>
      <c r="D3" s="238" t="s">
        <v>56</v>
      </c>
      <c r="E3" s="238" t="s">
        <v>261</v>
      </c>
      <c r="F3" s="239" t="s">
        <v>121</v>
      </c>
      <c r="G3" s="290"/>
      <c r="H3" s="288"/>
      <c r="I3" s="288"/>
      <c r="J3" s="306"/>
    </row>
    <row r="4" spans="1:10" ht="30" customHeight="1">
      <c r="A4" s="133" t="s">
        <v>122</v>
      </c>
      <c r="B4" s="212"/>
      <c r="C4" s="131"/>
      <c r="D4" s="82">
        <f>SUM(D5,D12,D18,D21,D23)</f>
        <v>10660000</v>
      </c>
      <c r="E4" s="82">
        <v>9856558</v>
      </c>
      <c r="F4" s="82">
        <f>SUM(D4-E4)</f>
        <v>803442</v>
      </c>
      <c r="G4" s="213"/>
      <c r="H4" s="214"/>
      <c r="I4" s="214"/>
      <c r="J4" s="179"/>
    </row>
    <row r="5" spans="1:10" ht="27" customHeight="1">
      <c r="A5" s="121" t="s">
        <v>123</v>
      </c>
      <c r="B5" s="49" t="s">
        <v>124</v>
      </c>
      <c r="C5" s="49"/>
      <c r="D5" s="56">
        <f>SUM(D6:D11)</f>
        <v>10010000</v>
      </c>
      <c r="E5" s="56">
        <v>9206558</v>
      </c>
      <c r="F5" s="56">
        <f aca="true" t="shared" si="0" ref="F5:F40">D5-E5</f>
        <v>803442</v>
      </c>
      <c r="G5" s="122"/>
      <c r="H5" s="70"/>
      <c r="I5" s="70">
        <f>SUM(I6:I11)</f>
        <v>9100000000</v>
      </c>
      <c r="J5" s="180"/>
    </row>
    <row r="6" spans="1:10" ht="24" customHeight="1">
      <c r="A6" s="123"/>
      <c r="B6" s="124"/>
      <c r="C6" s="49" t="s">
        <v>125</v>
      </c>
      <c r="D6" s="56">
        <f aca="true" t="shared" si="1" ref="D6:D11">SUM(H6)/1000</f>
        <v>1540000</v>
      </c>
      <c r="E6" s="56">
        <v>1441778</v>
      </c>
      <c r="F6" s="56">
        <f t="shared" si="0"/>
        <v>98222</v>
      </c>
      <c r="G6" s="294" t="s">
        <v>126</v>
      </c>
      <c r="H6" s="74">
        <f aca="true" t="shared" si="2" ref="H6:H11">SUM(I6:J6)</f>
        <v>1540000000</v>
      </c>
      <c r="I6" s="74">
        <v>1400000000</v>
      </c>
      <c r="J6" s="181">
        <f>SUM(I6*0.1)</f>
        <v>140000000</v>
      </c>
    </row>
    <row r="7" spans="1:10" ht="24" customHeight="1">
      <c r="A7" s="123"/>
      <c r="B7" s="125"/>
      <c r="C7" s="72" t="s">
        <v>127</v>
      </c>
      <c r="D7" s="56">
        <f t="shared" si="1"/>
        <v>418000</v>
      </c>
      <c r="E7" s="56">
        <v>385241</v>
      </c>
      <c r="F7" s="56">
        <f t="shared" si="0"/>
        <v>32759</v>
      </c>
      <c r="G7" s="295"/>
      <c r="H7" s="74">
        <f t="shared" si="2"/>
        <v>418000000</v>
      </c>
      <c r="I7" s="74">
        <v>380000000</v>
      </c>
      <c r="J7" s="181">
        <f>SUM(I7*0.1)</f>
        <v>38000000</v>
      </c>
    </row>
    <row r="8" spans="1:10" ht="24" customHeight="1">
      <c r="A8" s="123"/>
      <c r="B8" s="125"/>
      <c r="C8" s="67" t="s">
        <v>128</v>
      </c>
      <c r="D8" s="56">
        <f t="shared" si="1"/>
        <v>880000</v>
      </c>
      <c r="E8" s="56">
        <v>862559</v>
      </c>
      <c r="F8" s="56">
        <f t="shared" si="0"/>
        <v>17441</v>
      </c>
      <c r="G8" s="295"/>
      <c r="H8" s="74">
        <f t="shared" si="2"/>
        <v>880000000</v>
      </c>
      <c r="I8" s="74">
        <v>800000000</v>
      </c>
      <c r="J8" s="181">
        <f>SUM(I8*0.1)</f>
        <v>80000000</v>
      </c>
    </row>
    <row r="9" spans="1:10" ht="24" customHeight="1">
      <c r="A9" s="123"/>
      <c r="B9" s="125"/>
      <c r="C9" s="67" t="s">
        <v>129</v>
      </c>
      <c r="D9" s="56">
        <f t="shared" si="1"/>
        <v>968000</v>
      </c>
      <c r="E9" s="56">
        <v>877447</v>
      </c>
      <c r="F9" s="56">
        <f t="shared" si="0"/>
        <v>90553</v>
      </c>
      <c r="G9" s="295"/>
      <c r="H9" s="74">
        <f t="shared" si="2"/>
        <v>968000000</v>
      </c>
      <c r="I9" s="74">
        <v>880000000</v>
      </c>
      <c r="J9" s="181">
        <f>SUM(I9*0.1)</f>
        <v>88000000</v>
      </c>
    </row>
    <row r="10" spans="1:10" ht="24" customHeight="1">
      <c r="A10" s="123"/>
      <c r="B10" s="125"/>
      <c r="C10" s="67" t="s">
        <v>130</v>
      </c>
      <c r="D10" s="56">
        <f t="shared" si="1"/>
        <v>154000</v>
      </c>
      <c r="E10" s="56">
        <v>139533</v>
      </c>
      <c r="F10" s="56">
        <f t="shared" si="0"/>
        <v>14467</v>
      </c>
      <c r="G10" s="295"/>
      <c r="H10" s="74">
        <f t="shared" si="2"/>
        <v>154000000</v>
      </c>
      <c r="I10" s="74">
        <v>140000000</v>
      </c>
      <c r="J10" s="181">
        <f>SUM(I10*0.1)</f>
        <v>14000000</v>
      </c>
    </row>
    <row r="11" spans="1:10" ht="24" customHeight="1">
      <c r="A11" s="123"/>
      <c r="B11" s="125"/>
      <c r="C11" s="67" t="s">
        <v>131</v>
      </c>
      <c r="D11" s="56">
        <f t="shared" si="1"/>
        <v>6050000</v>
      </c>
      <c r="E11" s="56">
        <v>5500000</v>
      </c>
      <c r="F11" s="56">
        <f t="shared" si="0"/>
        <v>550000</v>
      </c>
      <c r="G11" s="296"/>
      <c r="H11" s="74">
        <f t="shared" si="2"/>
        <v>6050000000</v>
      </c>
      <c r="I11" s="74">
        <v>5500000000</v>
      </c>
      <c r="J11" s="181">
        <f>SUM(I11*0.1)</f>
        <v>550000000</v>
      </c>
    </row>
    <row r="12" spans="1:10" ht="24" customHeight="1">
      <c r="A12" s="123"/>
      <c r="B12" s="49" t="s">
        <v>132</v>
      </c>
      <c r="C12" s="49" t="s">
        <v>133</v>
      </c>
      <c r="D12" s="56">
        <f>SUM(D13:D17)</f>
        <v>350000</v>
      </c>
      <c r="E12" s="56">
        <v>350000</v>
      </c>
      <c r="F12" s="56">
        <f t="shared" si="0"/>
        <v>0</v>
      </c>
      <c r="G12" s="122"/>
      <c r="H12" s="126"/>
      <c r="I12" s="126"/>
      <c r="J12" s="184"/>
    </row>
    <row r="13" spans="1:10" ht="24" customHeight="1">
      <c r="A13" s="123"/>
      <c r="B13" s="124"/>
      <c r="C13" s="49" t="s">
        <v>134</v>
      </c>
      <c r="D13" s="56">
        <f>SUM(H13)/1000</f>
        <v>0</v>
      </c>
      <c r="E13" s="56">
        <v>0</v>
      </c>
      <c r="F13" s="56">
        <f t="shared" si="0"/>
        <v>0</v>
      </c>
      <c r="G13" s="127"/>
      <c r="H13" s="74">
        <f>SUM(I13:J13)</f>
        <v>0</v>
      </c>
      <c r="I13" s="74"/>
      <c r="J13" s="185"/>
    </row>
    <row r="14" spans="1:10" ht="19.5" customHeight="1">
      <c r="A14" s="128" t="s">
        <v>135</v>
      </c>
      <c r="B14" s="129"/>
      <c r="C14" s="49" t="s">
        <v>136</v>
      </c>
      <c r="D14" s="56">
        <f>SUM(H14)/1000</f>
        <v>0</v>
      </c>
      <c r="E14" s="56">
        <v>0</v>
      </c>
      <c r="F14" s="56">
        <f t="shared" si="0"/>
        <v>0</v>
      </c>
      <c r="G14" s="122"/>
      <c r="H14" s="74">
        <f>SUM(I14:J14)</f>
        <v>0</v>
      </c>
      <c r="I14" s="74">
        <v>0</v>
      </c>
      <c r="J14" s="186"/>
    </row>
    <row r="15" spans="1:10" ht="19.5" customHeight="1">
      <c r="A15" s="128" t="s">
        <v>135</v>
      </c>
      <c r="B15" s="129"/>
      <c r="C15" s="49" t="s">
        <v>137</v>
      </c>
      <c r="D15" s="56">
        <f>SUM(H15)/1000</f>
        <v>0</v>
      </c>
      <c r="E15" s="56">
        <v>0</v>
      </c>
      <c r="F15" s="56">
        <f t="shared" si="0"/>
        <v>0</v>
      </c>
      <c r="G15" s="56"/>
      <c r="H15" s="74">
        <f>SUM(I15:J15)</f>
        <v>0</v>
      </c>
      <c r="I15" s="74">
        <v>0</v>
      </c>
      <c r="J15" s="180"/>
    </row>
    <row r="16" spans="1:10" ht="19.5" customHeight="1">
      <c r="A16" s="123"/>
      <c r="B16" s="125"/>
      <c r="C16" s="49" t="s">
        <v>138</v>
      </c>
      <c r="D16" s="56">
        <f>SUM(H16)/1000</f>
        <v>0</v>
      </c>
      <c r="E16" s="56">
        <v>0</v>
      </c>
      <c r="F16" s="56">
        <f t="shared" si="0"/>
        <v>0</v>
      </c>
      <c r="G16" s="56"/>
      <c r="H16" s="74">
        <f>SUM(I16:J16)</f>
        <v>0</v>
      </c>
      <c r="I16" s="74">
        <v>0</v>
      </c>
      <c r="J16" s="187"/>
    </row>
    <row r="17" spans="1:10" ht="24" customHeight="1">
      <c r="A17" s="123"/>
      <c r="B17" s="131"/>
      <c r="C17" s="49" t="s">
        <v>139</v>
      </c>
      <c r="D17" s="56">
        <f>SUM(H17)/1000</f>
        <v>350000</v>
      </c>
      <c r="E17" s="56">
        <v>350000</v>
      </c>
      <c r="F17" s="56">
        <f t="shared" si="0"/>
        <v>0</v>
      </c>
      <c r="G17" s="127"/>
      <c r="H17" s="74">
        <f>SUM(I17:J17)</f>
        <v>350000000</v>
      </c>
      <c r="I17" s="74">
        <v>350000000</v>
      </c>
      <c r="J17" s="188"/>
    </row>
    <row r="18" spans="1:10" ht="24" customHeight="1">
      <c r="A18" s="123"/>
      <c r="B18" s="49" t="s">
        <v>140</v>
      </c>
      <c r="C18" s="49"/>
      <c r="D18" s="56">
        <f>SUM(D19:D20)</f>
        <v>0</v>
      </c>
      <c r="E18" s="56">
        <v>0</v>
      </c>
      <c r="F18" s="56">
        <f t="shared" si="0"/>
        <v>0</v>
      </c>
      <c r="G18" s="56"/>
      <c r="H18" s="132"/>
      <c r="I18" s="132"/>
      <c r="J18" s="189"/>
    </row>
    <row r="19" spans="1:10" ht="24" customHeight="1">
      <c r="A19" s="123"/>
      <c r="B19" s="49"/>
      <c r="C19" s="49" t="s">
        <v>141</v>
      </c>
      <c r="D19" s="56">
        <f>SUM(H19)/1000</f>
        <v>0</v>
      </c>
      <c r="E19" s="56">
        <v>0</v>
      </c>
      <c r="F19" s="56">
        <f t="shared" si="0"/>
        <v>0</v>
      </c>
      <c r="G19" s="56"/>
      <c r="H19" s="74">
        <f>SUM(I19:J19)</f>
        <v>0</v>
      </c>
      <c r="I19" s="70">
        <v>0</v>
      </c>
      <c r="J19" s="190"/>
    </row>
    <row r="20" spans="1:10" ht="24" customHeight="1">
      <c r="A20" s="123"/>
      <c r="B20" s="49"/>
      <c r="C20" s="67" t="s">
        <v>142</v>
      </c>
      <c r="D20" s="56">
        <f>SUM(H20)/1000</f>
        <v>0</v>
      </c>
      <c r="E20" s="56">
        <v>0</v>
      </c>
      <c r="F20" s="56">
        <f>D20-E20</f>
        <v>0</v>
      </c>
      <c r="G20" s="56"/>
      <c r="H20" s="74">
        <f>SUM(I20:J20)</f>
        <v>0</v>
      </c>
      <c r="I20" s="70">
        <v>0</v>
      </c>
      <c r="J20" s="191"/>
    </row>
    <row r="21" spans="1:10" ht="24" customHeight="1">
      <c r="A21" s="123"/>
      <c r="B21" s="49" t="s">
        <v>143</v>
      </c>
      <c r="C21" s="49"/>
      <c r="D21" s="56">
        <f>SUM(D22)</f>
        <v>0</v>
      </c>
      <c r="E21" s="56">
        <v>0</v>
      </c>
      <c r="F21" s="56">
        <f t="shared" si="0"/>
        <v>0</v>
      </c>
      <c r="G21" s="56"/>
      <c r="H21" s="132"/>
      <c r="I21" s="132"/>
      <c r="J21" s="192"/>
    </row>
    <row r="22" spans="1:10" ht="24" customHeight="1">
      <c r="A22" s="133"/>
      <c r="B22" s="49"/>
      <c r="C22" s="49" t="s">
        <v>143</v>
      </c>
      <c r="D22" s="56">
        <f>SUM(H22)/1000</f>
        <v>0</v>
      </c>
      <c r="E22" s="56">
        <v>0</v>
      </c>
      <c r="F22" s="56">
        <f t="shared" si="0"/>
        <v>0</v>
      </c>
      <c r="G22" s="56"/>
      <c r="H22" s="74">
        <f>SUM(I22:J22)</f>
        <v>0</v>
      </c>
      <c r="I22" s="130">
        <v>0</v>
      </c>
      <c r="J22" s="187"/>
    </row>
    <row r="23" spans="1:10" ht="24" customHeight="1">
      <c r="A23" s="123"/>
      <c r="B23" s="171" t="s">
        <v>231</v>
      </c>
      <c r="C23" s="49"/>
      <c r="D23" s="56">
        <f>SUM(D24)</f>
        <v>300000</v>
      </c>
      <c r="E23" s="56">
        <v>300000</v>
      </c>
      <c r="F23" s="56">
        <f>D23-E23</f>
        <v>0</v>
      </c>
      <c r="G23" s="56"/>
      <c r="H23" s="132"/>
      <c r="I23" s="132"/>
      <c r="J23" s="192"/>
    </row>
    <row r="24" spans="1:10" ht="24" customHeight="1">
      <c r="A24" s="133"/>
      <c r="B24" s="49"/>
      <c r="C24" s="171" t="s">
        <v>231</v>
      </c>
      <c r="D24" s="56">
        <f>SUM(H24)/1000</f>
        <v>300000</v>
      </c>
      <c r="E24" s="56">
        <v>300000</v>
      </c>
      <c r="F24" s="56">
        <f>D24-E24</f>
        <v>0</v>
      </c>
      <c r="G24" s="173" t="s">
        <v>233</v>
      </c>
      <c r="H24" s="74">
        <f>SUM(I24:J24)</f>
        <v>300000000</v>
      </c>
      <c r="I24" s="130">
        <v>300000000</v>
      </c>
      <c r="J24" s="187"/>
    </row>
    <row r="25" spans="1:10" ht="30" customHeight="1">
      <c r="A25" s="88" t="s">
        <v>144</v>
      </c>
      <c r="B25" s="49"/>
      <c r="C25" s="49"/>
      <c r="D25" s="56">
        <f>SUM(D26,D33,D39)</f>
        <v>19936000</v>
      </c>
      <c r="E25" s="177">
        <v>20028534</v>
      </c>
      <c r="F25" s="56">
        <f t="shared" si="0"/>
        <v>-92534</v>
      </c>
      <c r="G25" s="56"/>
      <c r="H25" s="70"/>
      <c r="I25" s="70"/>
      <c r="J25" s="191"/>
    </row>
    <row r="26" spans="1:10" ht="30" customHeight="1">
      <c r="A26" s="121"/>
      <c r="B26" s="49" t="s">
        <v>145</v>
      </c>
      <c r="C26" s="49"/>
      <c r="D26" s="56">
        <f>SUM(D27:D32)</f>
        <v>8590000</v>
      </c>
      <c r="E26" s="177">
        <v>8624482</v>
      </c>
      <c r="F26" s="56">
        <f t="shared" si="0"/>
        <v>-34482</v>
      </c>
      <c r="G26" s="56"/>
      <c r="H26" s="70"/>
      <c r="I26" s="70"/>
      <c r="J26" s="193"/>
    </row>
    <row r="27" spans="1:10" ht="30" customHeight="1">
      <c r="A27" s="123"/>
      <c r="B27" s="124"/>
      <c r="C27" s="49" t="s">
        <v>146</v>
      </c>
      <c r="D27" s="56">
        <f aca="true" t="shared" si="3" ref="D27:D32">SUM(H27)/1000</f>
        <v>1800000</v>
      </c>
      <c r="E27" s="56">
        <v>1869894</v>
      </c>
      <c r="F27" s="56">
        <f t="shared" si="0"/>
        <v>-69894</v>
      </c>
      <c r="G27" s="291" t="s">
        <v>257</v>
      </c>
      <c r="H27" s="74">
        <f aca="true" t="shared" si="4" ref="H27:H32">SUM(I27:J27)</f>
        <v>1800000000</v>
      </c>
      <c r="I27" s="74">
        <v>1800000000</v>
      </c>
      <c r="J27" s="181"/>
    </row>
    <row r="28" spans="1:10" ht="30" customHeight="1">
      <c r="A28" s="123"/>
      <c r="B28" s="125"/>
      <c r="C28" s="67" t="s">
        <v>147</v>
      </c>
      <c r="D28" s="56">
        <f t="shared" si="3"/>
        <v>1250000</v>
      </c>
      <c r="E28" s="56">
        <v>1242194</v>
      </c>
      <c r="F28" s="56">
        <f t="shared" si="0"/>
        <v>7806</v>
      </c>
      <c r="G28" s="292"/>
      <c r="H28" s="74">
        <f t="shared" si="4"/>
        <v>1250000000</v>
      </c>
      <c r="I28" s="74">
        <v>1250000000</v>
      </c>
      <c r="J28" s="181"/>
    </row>
    <row r="29" spans="1:10" ht="30" customHeight="1">
      <c r="A29" s="134"/>
      <c r="B29" s="125"/>
      <c r="C29" s="67" t="s">
        <v>148</v>
      </c>
      <c r="D29" s="56">
        <f t="shared" si="3"/>
        <v>3000000</v>
      </c>
      <c r="E29" s="56">
        <v>2949232</v>
      </c>
      <c r="F29" s="56">
        <f t="shared" si="0"/>
        <v>50768</v>
      </c>
      <c r="G29" s="292"/>
      <c r="H29" s="74">
        <f t="shared" si="4"/>
        <v>3000000000</v>
      </c>
      <c r="I29" s="74">
        <v>3000000000</v>
      </c>
      <c r="J29" s="181"/>
    </row>
    <row r="30" spans="1:10" ht="30" customHeight="1">
      <c r="A30" s="134"/>
      <c r="B30" s="125"/>
      <c r="C30" s="67" t="s">
        <v>149</v>
      </c>
      <c r="D30" s="56">
        <f t="shared" si="3"/>
        <v>1700000</v>
      </c>
      <c r="E30" s="56">
        <v>1705271</v>
      </c>
      <c r="F30" s="56">
        <f t="shared" si="0"/>
        <v>-5271</v>
      </c>
      <c r="G30" s="292"/>
      <c r="H30" s="74">
        <f t="shared" si="4"/>
        <v>1700000000</v>
      </c>
      <c r="I30" s="74">
        <v>1700000000</v>
      </c>
      <c r="J30" s="181"/>
    </row>
    <row r="31" spans="1:10" ht="30" customHeight="1">
      <c r="A31" s="134"/>
      <c r="B31" s="125"/>
      <c r="C31" s="67" t="s">
        <v>150</v>
      </c>
      <c r="D31" s="56">
        <f t="shared" si="3"/>
        <v>700000</v>
      </c>
      <c r="E31" s="56">
        <v>714174</v>
      </c>
      <c r="F31" s="56">
        <f t="shared" si="0"/>
        <v>-14174</v>
      </c>
      <c r="G31" s="292"/>
      <c r="H31" s="74">
        <f t="shared" si="4"/>
        <v>700000000</v>
      </c>
      <c r="I31" s="74">
        <v>700000000</v>
      </c>
      <c r="J31" s="181"/>
    </row>
    <row r="32" spans="1:10" ht="30" customHeight="1">
      <c r="A32" s="134"/>
      <c r="B32" s="125"/>
      <c r="C32" s="67" t="s">
        <v>151</v>
      </c>
      <c r="D32" s="56">
        <f t="shared" si="3"/>
        <v>140000</v>
      </c>
      <c r="E32" s="56">
        <v>143717</v>
      </c>
      <c r="F32" s="56">
        <f t="shared" si="0"/>
        <v>-3717</v>
      </c>
      <c r="G32" s="293"/>
      <c r="H32" s="74">
        <f t="shared" si="4"/>
        <v>140000000</v>
      </c>
      <c r="I32" s="74">
        <v>140000000</v>
      </c>
      <c r="J32" s="181"/>
    </row>
    <row r="33" spans="1:10" ht="30" customHeight="1">
      <c r="A33" s="123"/>
      <c r="B33" s="49" t="s">
        <v>152</v>
      </c>
      <c r="C33" s="49"/>
      <c r="D33" s="56">
        <f>SUM(D34:D38)</f>
        <v>7546000</v>
      </c>
      <c r="E33" s="177">
        <v>7579250</v>
      </c>
      <c r="F33" s="56">
        <f t="shared" si="0"/>
        <v>-33250</v>
      </c>
      <c r="G33" s="177"/>
      <c r="H33" s="130"/>
      <c r="I33" s="130"/>
      <c r="J33" s="187"/>
    </row>
    <row r="34" spans="1:10" ht="32.25" customHeight="1">
      <c r="A34" s="123"/>
      <c r="B34" s="124"/>
      <c r="C34" s="49" t="s">
        <v>153</v>
      </c>
      <c r="D34" s="56">
        <f>SUM(H34)/1000</f>
        <v>2090000</v>
      </c>
      <c r="E34" s="56">
        <v>2090000</v>
      </c>
      <c r="F34" s="56">
        <f t="shared" si="0"/>
        <v>0</v>
      </c>
      <c r="G34" s="127" t="s">
        <v>250</v>
      </c>
      <c r="H34" s="74">
        <f>SUM(I34:J34)</f>
        <v>2090000000</v>
      </c>
      <c r="I34" s="74">
        <v>2090000000</v>
      </c>
      <c r="J34" s="187"/>
    </row>
    <row r="35" spans="1:10" ht="32.25" customHeight="1">
      <c r="A35" s="123"/>
      <c r="B35" s="125"/>
      <c r="C35" s="49" t="s">
        <v>154</v>
      </c>
      <c r="D35" s="56">
        <f>SUM(H35)/1000</f>
        <v>0</v>
      </c>
      <c r="E35" s="56">
        <v>0</v>
      </c>
      <c r="F35" s="56">
        <f t="shared" si="0"/>
        <v>0</v>
      </c>
      <c r="G35" s="162"/>
      <c r="H35" s="74">
        <f>SUM(I35:J35)</f>
        <v>0</v>
      </c>
      <c r="I35" s="74">
        <v>0</v>
      </c>
      <c r="J35" s="187"/>
    </row>
    <row r="36" spans="1:10" ht="32.25" customHeight="1">
      <c r="A36" s="123"/>
      <c r="B36" s="125"/>
      <c r="C36" s="49" t="s">
        <v>155</v>
      </c>
      <c r="D36" s="56">
        <f>SUM(H36)/1000</f>
        <v>56000</v>
      </c>
      <c r="E36" s="56">
        <v>56000</v>
      </c>
      <c r="F36" s="56">
        <f t="shared" si="0"/>
        <v>0</v>
      </c>
      <c r="G36" s="242" t="s">
        <v>258</v>
      </c>
      <c r="H36" s="74">
        <f>SUM(I36:J36)</f>
        <v>56000000</v>
      </c>
      <c r="I36" s="74">
        <v>56000000</v>
      </c>
      <c r="J36" s="194"/>
    </row>
    <row r="37" spans="1:10" ht="32.25" customHeight="1">
      <c r="A37" s="123"/>
      <c r="B37" s="125"/>
      <c r="C37" s="49" t="s">
        <v>156</v>
      </c>
      <c r="D37" s="56">
        <f>SUM(H37)/1000</f>
        <v>0</v>
      </c>
      <c r="E37" s="56">
        <v>0</v>
      </c>
      <c r="F37" s="56">
        <f t="shared" si="0"/>
        <v>0</v>
      </c>
      <c r="G37" s="162"/>
      <c r="H37" s="74">
        <f>SUM(I37:J37)</f>
        <v>0</v>
      </c>
      <c r="I37" s="74"/>
      <c r="J37" s="195"/>
    </row>
    <row r="38" spans="1:10" ht="32.25" customHeight="1">
      <c r="A38" s="123"/>
      <c r="B38" s="131"/>
      <c r="C38" s="49" t="s">
        <v>157</v>
      </c>
      <c r="D38" s="56">
        <f>SUM(H38)/1000</f>
        <v>5400000</v>
      </c>
      <c r="E38" s="56">
        <v>5433250</v>
      </c>
      <c r="F38" s="56">
        <f t="shared" si="0"/>
        <v>-33250</v>
      </c>
      <c r="G38" s="127" t="s">
        <v>251</v>
      </c>
      <c r="H38" s="74">
        <f>SUM(I38:J38)</f>
        <v>5400000000</v>
      </c>
      <c r="I38" s="74">
        <v>5400000000</v>
      </c>
      <c r="J38" s="187"/>
    </row>
    <row r="39" spans="1:10" ht="30" customHeight="1">
      <c r="A39" s="123"/>
      <c r="B39" s="49" t="s">
        <v>158</v>
      </c>
      <c r="C39" s="49"/>
      <c r="D39" s="56">
        <f>SUM(D40)</f>
        <v>3800000</v>
      </c>
      <c r="E39" s="177">
        <v>3824802</v>
      </c>
      <c r="F39" s="56">
        <f t="shared" si="0"/>
        <v>-24802</v>
      </c>
      <c r="G39" s="135"/>
      <c r="H39" s="130"/>
      <c r="I39" s="130"/>
      <c r="J39" s="187"/>
    </row>
    <row r="40" spans="1:10" ht="31.5" customHeight="1">
      <c r="A40" s="215"/>
      <c r="B40" s="216"/>
      <c r="C40" s="216" t="s">
        <v>158</v>
      </c>
      <c r="D40" s="101">
        <f>SUM(H40)/1000</f>
        <v>3800000</v>
      </c>
      <c r="E40" s="101">
        <v>3824802</v>
      </c>
      <c r="F40" s="101">
        <f t="shared" si="0"/>
        <v>-24802</v>
      </c>
      <c r="G40" s="217" t="s">
        <v>259</v>
      </c>
      <c r="H40" s="218">
        <f>SUM(I40:J40)</f>
        <v>3800000000</v>
      </c>
      <c r="I40" s="218">
        <v>3800000000</v>
      </c>
      <c r="J40" s="219"/>
    </row>
    <row r="41" spans="1:10" ht="30" customHeight="1">
      <c r="A41" s="87" t="s">
        <v>159</v>
      </c>
      <c r="B41" s="212"/>
      <c r="C41" s="131"/>
      <c r="D41" s="82">
        <f>SUM(D42+D45+D53+D56)</f>
        <v>974000</v>
      </c>
      <c r="E41" s="82">
        <v>1001356</v>
      </c>
      <c r="F41" s="82">
        <f>SUM(D41-E41)</f>
        <v>-27356</v>
      </c>
      <c r="G41" s="213"/>
      <c r="H41" s="214"/>
      <c r="I41" s="214"/>
      <c r="J41" s="191"/>
    </row>
    <row r="42" spans="1:10" ht="30" customHeight="1">
      <c r="A42" s="121" t="s">
        <v>45</v>
      </c>
      <c r="B42" s="67" t="s">
        <v>160</v>
      </c>
      <c r="C42" s="49"/>
      <c r="D42" s="56">
        <f>SUM(D43:D44)</f>
        <v>400000</v>
      </c>
      <c r="E42" s="56">
        <v>427356</v>
      </c>
      <c r="F42" s="56">
        <f>D42-E42</f>
        <v>-27356</v>
      </c>
      <c r="G42" s="122"/>
      <c r="H42" s="70"/>
      <c r="I42" s="70"/>
      <c r="J42" s="180"/>
    </row>
    <row r="43" spans="1:10" ht="27.75" customHeight="1">
      <c r="A43" s="123"/>
      <c r="B43" s="124"/>
      <c r="C43" s="49" t="s">
        <v>153</v>
      </c>
      <c r="D43" s="56">
        <f>SUM(H43)/1000</f>
        <v>300000</v>
      </c>
      <c r="E43" s="56">
        <v>325756</v>
      </c>
      <c r="F43" s="56">
        <f>D43-E43</f>
        <v>-25756</v>
      </c>
      <c r="G43" s="127" t="s">
        <v>253</v>
      </c>
      <c r="H43" s="74">
        <f>SUM(I43:J43)</f>
        <v>300000000</v>
      </c>
      <c r="I43" s="74">
        <v>300000000</v>
      </c>
      <c r="J43" s="181"/>
    </row>
    <row r="44" spans="1:10" ht="31.5" customHeight="1">
      <c r="A44" s="123"/>
      <c r="B44" s="125"/>
      <c r="C44" s="72" t="s">
        <v>161</v>
      </c>
      <c r="D44" s="56">
        <f>SUM(H44)/1000</f>
        <v>100000</v>
      </c>
      <c r="E44" s="56">
        <v>101600</v>
      </c>
      <c r="F44" s="56">
        <f>D44-E44</f>
        <v>-1600</v>
      </c>
      <c r="G44" s="127"/>
      <c r="H44" s="74">
        <f>SUM(I44:J44)</f>
        <v>100000000</v>
      </c>
      <c r="I44" s="74">
        <v>100000000</v>
      </c>
      <c r="J44" s="182"/>
    </row>
    <row r="45" spans="1:10" ht="27" customHeight="1">
      <c r="A45" s="123"/>
      <c r="B45" s="67" t="s">
        <v>162</v>
      </c>
      <c r="C45" s="49"/>
      <c r="D45" s="56">
        <f>SUM(D46:D52)</f>
        <v>304000</v>
      </c>
      <c r="E45" s="177">
        <v>304000</v>
      </c>
      <c r="F45" s="56">
        <f>D45-E45</f>
        <v>0</v>
      </c>
      <c r="G45" s="122"/>
      <c r="H45" s="70"/>
      <c r="I45" s="54"/>
      <c r="J45" s="196"/>
    </row>
    <row r="46" spans="1:10" ht="27" customHeight="1">
      <c r="A46" s="123"/>
      <c r="B46" s="124"/>
      <c r="C46" s="67" t="s">
        <v>163</v>
      </c>
      <c r="D46" s="56">
        <f aca="true" t="shared" si="5" ref="D46:D52">SUM(H46)/1000</f>
        <v>150000</v>
      </c>
      <c r="E46" s="56">
        <v>150000</v>
      </c>
      <c r="F46" s="56">
        <f aca="true" t="shared" si="6" ref="F46:F52">D46-E46</f>
        <v>0</v>
      </c>
      <c r="G46" s="127" t="s">
        <v>254</v>
      </c>
      <c r="H46" s="74">
        <f aca="true" t="shared" si="7" ref="H46:H52">SUM(I46:J46)</f>
        <v>150000000</v>
      </c>
      <c r="I46" s="54">
        <v>150000000</v>
      </c>
      <c r="J46" s="197"/>
    </row>
    <row r="47" spans="1:10" ht="27" customHeight="1">
      <c r="A47" s="123"/>
      <c r="B47" s="125"/>
      <c r="C47" s="72" t="s">
        <v>164</v>
      </c>
      <c r="D47" s="56">
        <f t="shared" si="5"/>
        <v>0</v>
      </c>
      <c r="E47" s="56">
        <v>0</v>
      </c>
      <c r="F47" s="56">
        <f t="shared" si="6"/>
        <v>0</v>
      </c>
      <c r="G47" s="127"/>
      <c r="H47" s="74">
        <f t="shared" si="7"/>
        <v>0</v>
      </c>
      <c r="I47" s="54"/>
      <c r="J47" s="197"/>
    </row>
    <row r="48" spans="1:10" ht="70.5" customHeight="1">
      <c r="A48" s="123"/>
      <c r="B48" s="125"/>
      <c r="C48" s="72" t="s">
        <v>165</v>
      </c>
      <c r="D48" s="56">
        <f t="shared" si="5"/>
        <v>30000</v>
      </c>
      <c r="E48" s="56">
        <v>30000</v>
      </c>
      <c r="F48" s="56">
        <f t="shared" si="6"/>
        <v>0</v>
      </c>
      <c r="G48" s="127" t="s">
        <v>166</v>
      </c>
      <c r="H48" s="74">
        <f t="shared" si="7"/>
        <v>30000000</v>
      </c>
      <c r="I48" s="54">
        <v>30000000</v>
      </c>
      <c r="J48" s="197"/>
    </row>
    <row r="49" spans="1:10" ht="24" customHeight="1">
      <c r="A49" s="123"/>
      <c r="B49" s="125"/>
      <c r="C49" s="72" t="s">
        <v>167</v>
      </c>
      <c r="D49" s="56">
        <f t="shared" si="5"/>
        <v>2000</v>
      </c>
      <c r="E49" s="56">
        <v>2000</v>
      </c>
      <c r="F49" s="56">
        <f t="shared" si="6"/>
        <v>0</v>
      </c>
      <c r="G49" s="127"/>
      <c r="H49" s="74">
        <f t="shared" si="7"/>
        <v>2000000</v>
      </c>
      <c r="I49" s="54">
        <v>2000000</v>
      </c>
      <c r="J49" s="197"/>
    </row>
    <row r="50" spans="1:10" ht="24" customHeight="1">
      <c r="A50" s="123"/>
      <c r="B50" s="125"/>
      <c r="C50" s="72" t="s">
        <v>168</v>
      </c>
      <c r="D50" s="56">
        <f t="shared" si="5"/>
        <v>2000</v>
      </c>
      <c r="E50" s="56">
        <v>2000</v>
      </c>
      <c r="F50" s="56">
        <f t="shared" si="6"/>
        <v>0</v>
      </c>
      <c r="G50" s="127"/>
      <c r="H50" s="74">
        <f t="shared" si="7"/>
        <v>2000000</v>
      </c>
      <c r="I50" s="54">
        <v>2000000</v>
      </c>
      <c r="J50" s="197"/>
    </row>
    <row r="51" spans="1:10" ht="24" customHeight="1">
      <c r="A51" s="123"/>
      <c r="B51" s="125"/>
      <c r="C51" s="72" t="s">
        <v>169</v>
      </c>
      <c r="D51" s="56">
        <f t="shared" si="5"/>
        <v>0</v>
      </c>
      <c r="E51" s="56">
        <v>0</v>
      </c>
      <c r="F51" s="56">
        <f t="shared" si="6"/>
        <v>0</v>
      </c>
      <c r="G51" s="127"/>
      <c r="H51" s="74">
        <f t="shared" si="7"/>
        <v>0</v>
      </c>
      <c r="I51" s="54"/>
      <c r="J51" s="198"/>
    </row>
    <row r="52" spans="1:10" ht="24" customHeight="1">
      <c r="A52" s="123"/>
      <c r="B52" s="125"/>
      <c r="C52" s="72" t="s">
        <v>170</v>
      </c>
      <c r="D52" s="56">
        <f t="shared" si="5"/>
        <v>120000</v>
      </c>
      <c r="E52" s="56">
        <v>120000</v>
      </c>
      <c r="F52" s="56">
        <f t="shared" si="6"/>
        <v>0</v>
      </c>
      <c r="G52" s="127" t="s">
        <v>171</v>
      </c>
      <c r="H52" s="74">
        <f t="shared" si="7"/>
        <v>120000000</v>
      </c>
      <c r="I52" s="54">
        <v>120000000</v>
      </c>
      <c r="J52" s="198"/>
    </row>
    <row r="53" spans="1:10" ht="23.25" customHeight="1">
      <c r="A53" s="123"/>
      <c r="B53" s="67" t="s">
        <v>172</v>
      </c>
      <c r="C53" s="49"/>
      <c r="D53" s="56">
        <f>SUM(D54:D55)</f>
        <v>20000</v>
      </c>
      <c r="E53" s="56">
        <v>20000</v>
      </c>
      <c r="F53" s="56">
        <f>D53-E53</f>
        <v>0</v>
      </c>
      <c r="G53" s="122"/>
      <c r="H53" s="70"/>
      <c r="I53" s="54"/>
      <c r="J53" s="196"/>
    </row>
    <row r="54" spans="1:10" ht="23.25" customHeight="1">
      <c r="A54" s="123"/>
      <c r="B54" s="124"/>
      <c r="C54" s="67" t="s">
        <v>173</v>
      </c>
      <c r="D54" s="56">
        <f>SUM(H54)/1000</f>
        <v>0</v>
      </c>
      <c r="E54" s="56">
        <v>0</v>
      </c>
      <c r="F54" s="56">
        <f>D54-E54</f>
        <v>0</v>
      </c>
      <c r="G54" s="127"/>
      <c r="H54" s="74">
        <f>SUM(I54:J54)</f>
        <v>0</v>
      </c>
      <c r="I54" s="54"/>
      <c r="J54" s="197"/>
    </row>
    <row r="55" spans="1:10" ht="23.25" customHeight="1">
      <c r="A55" s="123"/>
      <c r="B55" s="124"/>
      <c r="C55" s="67" t="s">
        <v>246</v>
      </c>
      <c r="D55" s="56">
        <f>SUM(H55)/1000</f>
        <v>20000</v>
      </c>
      <c r="E55" s="56">
        <v>20000</v>
      </c>
      <c r="F55" s="56">
        <f>D55-E55</f>
        <v>0</v>
      </c>
      <c r="G55" s="127"/>
      <c r="H55" s="74">
        <f>SUM(I55:J55)</f>
        <v>20000000</v>
      </c>
      <c r="I55" s="74">
        <v>20000000</v>
      </c>
      <c r="J55" s="197"/>
    </row>
    <row r="56" spans="1:10" ht="27" customHeight="1">
      <c r="A56" s="123"/>
      <c r="B56" s="67" t="s">
        <v>174</v>
      </c>
      <c r="C56" s="49"/>
      <c r="D56" s="56">
        <f>SUM(D57)</f>
        <v>250000</v>
      </c>
      <c r="E56" s="56">
        <v>250000</v>
      </c>
      <c r="F56" s="56">
        <f>D56-E56</f>
        <v>0</v>
      </c>
      <c r="G56" s="122"/>
      <c r="H56" s="70"/>
      <c r="I56" s="54"/>
      <c r="J56" s="196"/>
    </row>
    <row r="57" spans="1:10" ht="27" customHeight="1">
      <c r="A57" s="123"/>
      <c r="B57" s="124"/>
      <c r="C57" s="67" t="s">
        <v>175</v>
      </c>
      <c r="D57" s="56">
        <f>SUM(H57)/1000</f>
        <v>250000</v>
      </c>
      <c r="E57" s="56">
        <v>250000</v>
      </c>
      <c r="F57" s="56">
        <f>D57-E57</f>
        <v>0</v>
      </c>
      <c r="G57" s="127" t="s">
        <v>260</v>
      </c>
      <c r="H57" s="74">
        <f>SUM(I57:J57)</f>
        <v>250000000</v>
      </c>
      <c r="I57" s="54">
        <v>250000000</v>
      </c>
      <c r="J57" s="197"/>
    </row>
    <row r="58" spans="1:10" ht="43.5" customHeight="1">
      <c r="A58" s="50" t="s">
        <v>176</v>
      </c>
      <c r="B58" s="49"/>
      <c r="C58" s="49"/>
      <c r="D58" s="56">
        <f>SUM(D59)</f>
        <v>37500</v>
      </c>
      <c r="E58" s="56">
        <v>37500</v>
      </c>
      <c r="F58" s="57">
        <f>SUM(D58-E58)</f>
        <v>0</v>
      </c>
      <c r="G58" s="56"/>
      <c r="H58" s="132"/>
      <c r="I58" s="132"/>
      <c r="J58" s="199"/>
    </row>
    <row r="59" spans="1:10" ht="37.5" customHeight="1">
      <c r="A59" s="121"/>
      <c r="B59" s="49" t="s">
        <v>176</v>
      </c>
      <c r="C59" s="49"/>
      <c r="D59" s="56">
        <f>SUM(D60:D74)</f>
        <v>37500</v>
      </c>
      <c r="E59" s="56">
        <v>37500</v>
      </c>
      <c r="F59" s="57">
        <f>SUM(D59-E59)</f>
        <v>0</v>
      </c>
      <c r="G59" s="56"/>
      <c r="H59" s="132"/>
      <c r="I59" s="132"/>
      <c r="J59" s="200"/>
    </row>
    <row r="60" spans="1:10" ht="38.25" customHeight="1">
      <c r="A60" s="123"/>
      <c r="B60" s="124"/>
      <c r="C60" s="49" t="s">
        <v>177</v>
      </c>
      <c r="D60" s="56">
        <f>SUM(H60)/1000</f>
        <v>25000</v>
      </c>
      <c r="E60" s="56">
        <v>25000</v>
      </c>
      <c r="F60" s="57">
        <f aca="true" t="shared" si="8" ref="F60:F80">D60-E60</f>
        <v>0</v>
      </c>
      <c r="G60" s="174" t="s">
        <v>235</v>
      </c>
      <c r="H60" s="74">
        <f>SUM(I60:J60)</f>
        <v>25000000</v>
      </c>
      <c r="I60" s="130">
        <v>25000000</v>
      </c>
      <c r="J60" s="187"/>
    </row>
    <row r="61" spans="1:10" ht="35.25" customHeight="1">
      <c r="A61" s="123"/>
      <c r="B61" s="125"/>
      <c r="C61" s="67" t="s">
        <v>262</v>
      </c>
      <c r="D61" s="56">
        <f aca="true" t="shared" si="9" ref="D61:D74">SUM(H61)/1000</f>
        <v>2500</v>
      </c>
      <c r="E61" s="56">
        <v>2500</v>
      </c>
      <c r="F61" s="57">
        <f>D61-E61</f>
        <v>0</v>
      </c>
      <c r="G61" s="161" t="s">
        <v>178</v>
      </c>
      <c r="H61" s="74">
        <f>SUM(I61)</f>
        <v>2500000</v>
      </c>
      <c r="I61" s="130">
        <v>2500000</v>
      </c>
      <c r="J61" s="187"/>
    </row>
    <row r="62" spans="1:10" ht="34.5" customHeight="1">
      <c r="A62" s="123"/>
      <c r="B62" s="125"/>
      <c r="C62" s="67" t="s">
        <v>179</v>
      </c>
      <c r="D62" s="56">
        <f t="shared" si="9"/>
        <v>10000</v>
      </c>
      <c r="E62" s="56">
        <v>10000</v>
      </c>
      <c r="F62" s="57">
        <f>D62-E62</f>
        <v>0</v>
      </c>
      <c r="G62" s="161" t="s">
        <v>180</v>
      </c>
      <c r="H62" s="74">
        <f>SUM(I62)</f>
        <v>10000000</v>
      </c>
      <c r="I62" s="130">
        <v>10000000</v>
      </c>
      <c r="J62" s="187"/>
    </row>
    <row r="63" spans="1:10" ht="30" customHeight="1" hidden="1">
      <c r="A63" s="123"/>
      <c r="B63" s="125"/>
      <c r="C63" s="49" t="s">
        <v>181</v>
      </c>
      <c r="D63" s="56">
        <f t="shared" si="9"/>
        <v>0</v>
      </c>
      <c r="E63" s="56">
        <v>0</v>
      </c>
      <c r="F63" s="56">
        <f t="shared" si="8"/>
        <v>0</v>
      </c>
      <c r="G63" s="161" t="s">
        <v>182</v>
      </c>
      <c r="H63" s="74">
        <f aca="true" t="shared" si="10" ref="H63:H72">SUM(I63:J63)</f>
        <v>0</v>
      </c>
      <c r="I63" s="130">
        <v>0</v>
      </c>
      <c r="J63" s="187"/>
    </row>
    <row r="64" spans="1:10" ht="30" customHeight="1" hidden="1">
      <c r="A64" s="123"/>
      <c r="B64" s="125"/>
      <c r="C64" s="49" t="s">
        <v>183</v>
      </c>
      <c r="D64" s="56">
        <f t="shared" si="9"/>
        <v>0</v>
      </c>
      <c r="E64" s="56">
        <v>0</v>
      </c>
      <c r="F64" s="57">
        <f t="shared" si="8"/>
        <v>0</v>
      </c>
      <c r="G64" s="162" t="s">
        <v>184</v>
      </c>
      <c r="H64" s="74">
        <f t="shared" si="10"/>
        <v>0</v>
      </c>
      <c r="I64" s="130">
        <v>0</v>
      </c>
      <c r="J64" s="187"/>
    </row>
    <row r="65" spans="1:10" ht="30" customHeight="1" hidden="1">
      <c r="A65" s="123"/>
      <c r="B65" s="125"/>
      <c r="C65" s="49" t="s">
        <v>185</v>
      </c>
      <c r="D65" s="56">
        <f t="shared" si="9"/>
        <v>0</v>
      </c>
      <c r="E65" s="56">
        <v>0</v>
      </c>
      <c r="F65" s="57">
        <f t="shared" si="8"/>
        <v>0</v>
      </c>
      <c r="G65" s="162" t="s">
        <v>186</v>
      </c>
      <c r="H65" s="74">
        <f t="shared" si="10"/>
        <v>0</v>
      </c>
      <c r="I65" s="130">
        <v>0</v>
      </c>
      <c r="J65" s="201"/>
    </row>
    <row r="66" spans="1:10" ht="30" customHeight="1" hidden="1">
      <c r="A66" s="123"/>
      <c r="B66" s="125"/>
      <c r="C66" s="49" t="s">
        <v>187</v>
      </c>
      <c r="D66" s="56">
        <f t="shared" si="9"/>
        <v>0</v>
      </c>
      <c r="E66" s="56">
        <v>0</v>
      </c>
      <c r="F66" s="57">
        <f t="shared" si="8"/>
        <v>0</v>
      </c>
      <c r="G66" s="162" t="s">
        <v>188</v>
      </c>
      <c r="H66" s="74">
        <f t="shared" si="10"/>
        <v>0</v>
      </c>
      <c r="I66" s="130">
        <v>0</v>
      </c>
      <c r="J66" s="202"/>
    </row>
    <row r="67" spans="1:10" ht="30" customHeight="1" hidden="1">
      <c r="A67" s="123"/>
      <c r="B67" s="125"/>
      <c r="C67" s="49" t="s">
        <v>189</v>
      </c>
      <c r="D67" s="56">
        <f t="shared" si="9"/>
        <v>0</v>
      </c>
      <c r="E67" s="56">
        <v>0</v>
      </c>
      <c r="F67" s="57">
        <f t="shared" si="8"/>
        <v>0</v>
      </c>
      <c r="G67" s="162" t="s">
        <v>190</v>
      </c>
      <c r="H67" s="74">
        <f t="shared" si="10"/>
        <v>0</v>
      </c>
      <c r="I67" s="130">
        <v>0</v>
      </c>
      <c r="J67" s="187"/>
    </row>
    <row r="68" spans="1:10" ht="30" customHeight="1" hidden="1">
      <c r="A68" s="123"/>
      <c r="B68" s="125"/>
      <c r="C68" s="49" t="s">
        <v>191</v>
      </c>
      <c r="D68" s="56">
        <f t="shared" si="9"/>
        <v>0</v>
      </c>
      <c r="E68" s="56">
        <v>0</v>
      </c>
      <c r="F68" s="57">
        <f t="shared" si="8"/>
        <v>0</v>
      </c>
      <c r="G68" s="162" t="s">
        <v>192</v>
      </c>
      <c r="H68" s="74">
        <f t="shared" si="10"/>
        <v>0</v>
      </c>
      <c r="I68" s="130">
        <v>0</v>
      </c>
      <c r="J68" s="203"/>
    </row>
    <row r="69" spans="1:10" ht="30" customHeight="1" hidden="1">
      <c r="A69" s="123"/>
      <c r="B69" s="125"/>
      <c r="C69" s="49" t="s">
        <v>193</v>
      </c>
      <c r="D69" s="56">
        <f t="shared" si="9"/>
        <v>0</v>
      </c>
      <c r="E69" s="56">
        <v>0</v>
      </c>
      <c r="F69" s="57">
        <f t="shared" si="8"/>
        <v>0</v>
      </c>
      <c r="G69" s="161"/>
      <c r="H69" s="74">
        <f t="shared" si="10"/>
        <v>0</v>
      </c>
      <c r="I69" s="130">
        <v>0</v>
      </c>
      <c r="J69" s="195"/>
    </row>
    <row r="70" spans="1:10" ht="30" customHeight="1" hidden="1">
      <c r="A70" s="123"/>
      <c r="B70" s="125"/>
      <c r="C70" s="49" t="s">
        <v>194</v>
      </c>
      <c r="D70" s="56">
        <f t="shared" si="9"/>
        <v>0</v>
      </c>
      <c r="E70" s="56">
        <v>0</v>
      </c>
      <c r="F70" s="57">
        <f t="shared" si="8"/>
        <v>0</v>
      </c>
      <c r="G70" s="162"/>
      <c r="H70" s="74">
        <f t="shared" si="10"/>
        <v>0</v>
      </c>
      <c r="I70" s="130">
        <v>0</v>
      </c>
      <c r="J70" s="187"/>
    </row>
    <row r="71" spans="1:10" ht="30" customHeight="1" hidden="1">
      <c r="A71" s="123"/>
      <c r="B71" s="125"/>
      <c r="C71" s="49" t="s">
        <v>195</v>
      </c>
      <c r="D71" s="56">
        <f t="shared" si="9"/>
        <v>0</v>
      </c>
      <c r="E71" s="56">
        <v>0</v>
      </c>
      <c r="F71" s="57">
        <f t="shared" si="8"/>
        <v>0</v>
      </c>
      <c r="G71" s="162" t="s">
        <v>196</v>
      </c>
      <c r="H71" s="74">
        <f t="shared" si="10"/>
        <v>0</v>
      </c>
      <c r="I71" s="130">
        <v>0</v>
      </c>
      <c r="J71" s="187"/>
    </row>
    <row r="72" spans="1:10" ht="30" customHeight="1" hidden="1">
      <c r="A72" s="123"/>
      <c r="B72" s="125"/>
      <c r="C72" s="49" t="s">
        <v>197</v>
      </c>
      <c r="D72" s="56">
        <f t="shared" si="9"/>
        <v>0</v>
      </c>
      <c r="E72" s="56">
        <v>0</v>
      </c>
      <c r="F72" s="57">
        <f t="shared" si="8"/>
        <v>0</v>
      </c>
      <c r="G72" s="162" t="s">
        <v>198</v>
      </c>
      <c r="H72" s="74">
        <f t="shared" si="10"/>
        <v>0</v>
      </c>
      <c r="I72" s="130">
        <v>0</v>
      </c>
      <c r="J72" s="187"/>
    </row>
    <row r="73" spans="1:10" ht="22.5" customHeight="1">
      <c r="A73" s="123"/>
      <c r="B73" s="125"/>
      <c r="C73" s="67"/>
      <c r="D73" s="56">
        <f t="shared" si="9"/>
        <v>0</v>
      </c>
      <c r="E73" s="56">
        <v>0</v>
      </c>
      <c r="F73" s="57">
        <f t="shared" si="8"/>
        <v>0</v>
      </c>
      <c r="G73" s="162"/>
      <c r="H73" s="74"/>
      <c r="I73" s="130"/>
      <c r="J73" s="187"/>
    </row>
    <row r="74" spans="1:10" ht="30" customHeight="1">
      <c r="A74" s="133"/>
      <c r="B74" s="131"/>
      <c r="C74" s="136" t="s">
        <v>200</v>
      </c>
      <c r="D74" s="56">
        <f t="shared" si="9"/>
        <v>0</v>
      </c>
      <c r="E74" s="56">
        <v>0</v>
      </c>
      <c r="F74" s="57">
        <f t="shared" si="8"/>
        <v>0</v>
      </c>
      <c r="G74" s="161"/>
      <c r="H74" s="74">
        <f>SUM(I74:J74)</f>
        <v>0</v>
      </c>
      <c r="I74" s="130">
        <v>0</v>
      </c>
      <c r="J74" s="187"/>
    </row>
    <row r="75" spans="1:10" ht="40.5" customHeight="1">
      <c r="A75" s="137" t="s">
        <v>201</v>
      </c>
      <c r="B75" s="49"/>
      <c r="C75" s="49" t="s">
        <v>45</v>
      </c>
      <c r="D75" s="56">
        <f>SUM(D76)</f>
        <v>230000</v>
      </c>
      <c r="E75" s="56">
        <v>600000</v>
      </c>
      <c r="F75" s="56">
        <f t="shared" si="8"/>
        <v>-370000</v>
      </c>
      <c r="G75" s="161"/>
      <c r="H75" s="130"/>
      <c r="I75" s="130"/>
      <c r="J75" s="187"/>
    </row>
    <row r="76" spans="1:10" ht="39.75" customHeight="1">
      <c r="A76" s="138"/>
      <c r="B76" s="49" t="s">
        <v>201</v>
      </c>
      <c r="C76" s="49"/>
      <c r="D76" s="56">
        <f>SUM(D77:D78)</f>
        <v>230000</v>
      </c>
      <c r="E76" s="56">
        <v>600000</v>
      </c>
      <c r="F76" s="56">
        <f t="shared" si="8"/>
        <v>-370000</v>
      </c>
      <c r="G76" s="161"/>
      <c r="H76" s="130"/>
      <c r="I76" s="130"/>
      <c r="J76" s="204"/>
    </row>
    <row r="77" spans="1:10" ht="30" customHeight="1">
      <c r="A77" s="128"/>
      <c r="B77" s="49"/>
      <c r="C77" s="67" t="s">
        <v>202</v>
      </c>
      <c r="D77" s="56">
        <f>SUM(H77)/1000</f>
        <v>100000</v>
      </c>
      <c r="E77" s="56">
        <v>100000</v>
      </c>
      <c r="F77" s="56">
        <f t="shared" si="8"/>
        <v>0</v>
      </c>
      <c r="G77" s="161"/>
      <c r="H77" s="74">
        <f>SUM(I77)</f>
        <v>100000000</v>
      </c>
      <c r="I77" s="130">
        <v>100000000</v>
      </c>
      <c r="J77" s="204"/>
    </row>
    <row r="78" spans="1:10" ht="30" customHeight="1">
      <c r="A78" s="139"/>
      <c r="B78" s="49"/>
      <c r="C78" s="49" t="s">
        <v>203</v>
      </c>
      <c r="D78" s="177">
        <f>SUM(H78)/1000</f>
        <v>130000</v>
      </c>
      <c r="E78" s="56">
        <v>500000</v>
      </c>
      <c r="F78" s="56">
        <f t="shared" si="8"/>
        <v>-370000</v>
      </c>
      <c r="G78" s="161" t="s">
        <v>204</v>
      </c>
      <c r="H78" s="74">
        <f>SUM(I78)</f>
        <v>130000000</v>
      </c>
      <c r="I78" s="130">
        <v>130000000</v>
      </c>
      <c r="J78" s="205"/>
    </row>
    <row r="79" spans="1:10" ht="30" customHeight="1">
      <c r="A79" s="95" t="s">
        <v>199</v>
      </c>
      <c r="B79" s="49"/>
      <c r="C79" s="49" t="s">
        <v>45</v>
      </c>
      <c r="D79" s="56">
        <f>SUM(D80)</f>
        <v>0</v>
      </c>
      <c r="E79" s="56">
        <v>0</v>
      </c>
      <c r="F79" s="56">
        <f t="shared" si="8"/>
        <v>0</v>
      </c>
      <c r="G79" s="161"/>
      <c r="H79" s="74">
        <f>SUM(I79:J79)</f>
        <v>0</v>
      </c>
      <c r="I79" s="130"/>
      <c r="J79" s="204"/>
    </row>
    <row r="80" spans="1:10" ht="30" customHeight="1">
      <c r="A80" s="137"/>
      <c r="B80" s="67" t="s">
        <v>199</v>
      </c>
      <c r="C80" s="49"/>
      <c r="D80" s="177">
        <v>0</v>
      </c>
      <c r="E80" s="56">
        <v>0</v>
      </c>
      <c r="F80" s="56">
        <f t="shared" si="8"/>
        <v>0</v>
      </c>
      <c r="G80" s="161"/>
      <c r="H80" s="74">
        <f>SUM(I80:J80)</f>
        <v>0</v>
      </c>
      <c r="I80" s="130"/>
      <c r="J80" s="204"/>
    </row>
    <row r="81" spans="1:10" ht="30" customHeight="1">
      <c r="A81" s="297" t="s">
        <v>205</v>
      </c>
      <c r="B81" s="298"/>
      <c r="C81" s="298"/>
      <c r="D81" s="56">
        <f>SUM(D4,D25,D41,D58,D75,D79)</f>
        <v>31837500</v>
      </c>
      <c r="E81" s="177">
        <v>31523948</v>
      </c>
      <c r="F81" s="57">
        <f>SUM(D81-E81)</f>
        <v>313552</v>
      </c>
      <c r="G81" s="161"/>
      <c r="H81" s="130"/>
      <c r="I81" s="130"/>
      <c r="J81" s="206"/>
    </row>
    <row r="82" spans="1:21" ht="37.5" customHeight="1">
      <c r="A82" s="95" t="s">
        <v>206</v>
      </c>
      <c r="B82" s="136"/>
      <c r="C82" s="49" t="s">
        <v>45</v>
      </c>
      <c r="D82" s="56">
        <f>SUM(D83+D86+D90+D93)</f>
        <v>255000</v>
      </c>
      <c r="E82" s="56">
        <v>255000</v>
      </c>
      <c r="F82" s="56">
        <f aca="true" t="shared" si="11" ref="F82:F99">D82-E82</f>
        <v>0</v>
      </c>
      <c r="G82" s="161"/>
      <c r="H82" s="130"/>
      <c r="I82" s="130"/>
      <c r="J82" s="202"/>
      <c r="N82" s="55"/>
      <c r="O82" s="55"/>
      <c r="P82" s="55"/>
      <c r="Q82" s="55"/>
      <c r="U82" s="55"/>
    </row>
    <row r="83" spans="1:21" ht="29.25" customHeight="1">
      <c r="A83" s="65"/>
      <c r="B83" s="66" t="s">
        <v>207</v>
      </c>
      <c r="C83" s="49"/>
      <c r="D83" s="56">
        <f>SUM(D84:D85)</f>
        <v>0</v>
      </c>
      <c r="E83" s="56">
        <v>0</v>
      </c>
      <c r="F83" s="56">
        <f>D83-E83</f>
        <v>0</v>
      </c>
      <c r="G83" s="161"/>
      <c r="H83" s="132"/>
      <c r="I83" s="132"/>
      <c r="J83" s="207"/>
      <c r="N83" s="55"/>
      <c r="O83" s="55"/>
      <c r="P83" s="55"/>
      <c r="Q83" s="55"/>
      <c r="U83" s="55"/>
    </row>
    <row r="84" spans="1:21" ht="34.5" customHeight="1">
      <c r="A84" s="71"/>
      <c r="B84" s="140"/>
      <c r="C84" s="66" t="s">
        <v>208</v>
      </c>
      <c r="D84" s="56">
        <f>SUM(H84)/1000</f>
        <v>0</v>
      </c>
      <c r="E84" s="56">
        <v>0</v>
      </c>
      <c r="F84" s="56">
        <f>D84-E84</f>
        <v>0</v>
      </c>
      <c r="G84" s="161"/>
      <c r="H84" s="74">
        <f>SUM(I84:J84)</f>
        <v>0</v>
      </c>
      <c r="I84" s="54"/>
      <c r="J84" s="208"/>
      <c r="N84" s="55"/>
      <c r="O84" s="55"/>
      <c r="P84" s="55"/>
      <c r="Q84" s="55"/>
      <c r="U84" s="55"/>
    </row>
    <row r="85" spans="1:21" ht="34.5" customHeight="1">
      <c r="A85" s="87"/>
      <c r="B85" s="141"/>
      <c r="C85" s="66" t="s">
        <v>209</v>
      </c>
      <c r="D85" s="56">
        <f>SUM(H85)/1000</f>
        <v>0</v>
      </c>
      <c r="E85" s="56">
        <v>0</v>
      </c>
      <c r="F85" s="56">
        <f>D85-E85</f>
        <v>0</v>
      </c>
      <c r="G85" s="161" t="s">
        <v>210</v>
      </c>
      <c r="H85" s="74"/>
      <c r="I85" s="142"/>
      <c r="J85" s="209"/>
      <c r="N85" s="55"/>
      <c r="O85" s="55"/>
      <c r="P85" s="55"/>
      <c r="Q85" s="55"/>
      <c r="U85" s="55"/>
    </row>
    <row r="86" spans="1:21" ht="42.75" customHeight="1">
      <c r="A86" s="65"/>
      <c r="B86" s="136" t="s">
        <v>211</v>
      </c>
      <c r="C86" s="49"/>
      <c r="D86" s="56">
        <f>SUM(D87:D89)</f>
        <v>255000</v>
      </c>
      <c r="E86" s="56">
        <v>255000</v>
      </c>
      <c r="F86" s="56">
        <f t="shared" si="11"/>
        <v>0</v>
      </c>
      <c r="G86" s="161"/>
      <c r="H86" s="132"/>
      <c r="I86" s="132"/>
      <c r="J86" s="207"/>
      <c r="N86" s="55"/>
      <c r="O86" s="55"/>
      <c r="P86" s="55"/>
      <c r="Q86" s="55"/>
      <c r="U86" s="55"/>
    </row>
    <row r="87" spans="1:21" ht="37.5" customHeight="1">
      <c r="A87" s="71"/>
      <c r="B87" s="140"/>
      <c r="C87" s="136" t="s">
        <v>212</v>
      </c>
      <c r="D87" s="56">
        <f>SUM(H87)/1000</f>
        <v>200000</v>
      </c>
      <c r="E87" s="56">
        <v>200000</v>
      </c>
      <c r="F87" s="56">
        <f t="shared" si="11"/>
        <v>0</v>
      </c>
      <c r="G87" s="161" t="s">
        <v>213</v>
      </c>
      <c r="H87" s="74">
        <f>SUM(I87)</f>
        <v>200000000</v>
      </c>
      <c r="I87" s="54">
        <v>200000000</v>
      </c>
      <c r="J87" s="210"/>
      <c r="N87" s="55"/>
      <c r="O87" s="55"/>
      <c r="P87" s="55"/>
      <c r="Q87" s="55"/>
      <c r="U87" s="55"/>
    </row>
    <row r="88" spans="1:21" ht="37.5" customHeight="1">
      <c r="A88" s="71"/>
      <c r="B88" s="129"/>
      <c r="C88" s="170" t="s">
        <v>263</v>
      </c>
      <c r="D88" s="177">
        <f>SUM(H88)/1000</f>
        <v>30000</v>
      </c>
      <c r="E88" s="177">
        <v>30000</v>
      </c>
      <c r="F88" s="177"/>
      <c r="G88" s="241"/>
      <c r="H88" s="74">
        <f>SUM(I88:J88)</f>
        <v>30000000</v>
      </c>
      <c r="I88" s="54">
        <v>30000000</v>
      </c>
      <c r="J88" s="183"/>
      <c r="N88" s="55"/>
      <c r="O88" s="55"/>
      <c r="P88" s="55"/>
      <c r="Q88" s="55"/>
      <c r="U88" s="55"/>
    </row>
    <row r="89" spans="1:21" ht="37.5" customHeight="1">
      <c r="A89" s="87"/>
      <c r="B89" s="141"/>
      <c r="C89" s="170" t="s">
        <v>264</v>
      </c>
      <c r="D89" s="56">
        <f>SUM(H89)/1000</f>
        <v>25000</v>
      </c>
      <c r="E89" s="56">
        <v>25000</v>
      </c>
      <c r="F89" s="56">
        <f t="shared" si="11"/>
        <v>0</v>
      </c>
      <c r="G89" s="241" t="s">
        <v>256</v>
      </c>
      <c r="H89" s="74">
        <f>SUM(I89)</f>
        <v>25000000</v>
      </c>
      <c r="I89" s="142">
        <v>25000000</v>
      </c>
      <c r="J89" s="209"/>
      <c r="N89" s="55"/>
      <c r="O89" s="55"/>
      <c r="P89" s="55"/>
      <c r="Q89" s="55"/>
      <c r="U89" s="55"/>
    </row>
    <row r="90" spans="1:21" ht="37.5" customHeight="1">
      <c r="A90" s="65"/>
      <c r="B90" s="66" t="s">
        <v>214</v>
      </c>
      <c r="C90" s="49"/>
      <c r="D90" s="56">
        <f>SUM(D91:D92)</f>
        <v>0</v>
      </c>
      <c r="E90" s="56">
        <v>0</v>
      </c>
      <c r="F90" s="56">
        <f t="shared" si="11"/>
        <v>0</v>
      </c>
      <c r="G90" s="161"/>
      <c r="H90" s="132"/>
      <c r="I90" s="132"/>
      <c r="J90" s="207"/>
      <c r="N90" s="55"/>
      <c r="O90" s="55"/>
      <c r="P90" s="55"/>
      <c r="Q90" s="55"/>
      <c r="U90" s="55"/>
    </row>
    <row r="91" spans="1:21" ht="37.5" customHeight="1">
      <c r="A91" s="71"/>
      <c r="B91" s="140"/>
      <c r="C91" s="66" t="s">
        <v>215</v>
      </c>
      <c r="D91" s="56">
        <f>SUM(H91)/1000</f>
        <v>0</v>
      </c>
      <c r="E91" s="56">
        <v>0</v>
      </c>
      <c r="F91" s="56">
        <f t="shared" si="11"/>
        <v>0</v>
      </c>
      <c r="G91" s="161"/>
      <c r="H91" s="74">
        <f>SUM(I91:J91)</f>
        <v>0</v>
      </c>
      <c r="I91" s="54"/>
      <c r="J91" s="208"/>
      <c r="N91" s="55"/>
      <c r="O91" s="55"/>
      <c r="P91" s="55"/>
      <c r="Q91" s="55"/>
      <c r="U91" s="55"/>
    </row>
    <row r="92" spans="1:21" ht="37.5" customHeight="1">
      <c r="A92" s="87"/>
      <c r="B92" s="141"/>
      <c r="C92" s="66" t="s">
        <v>216</v>
      </c>
      <c r="D92" s="56">
        <f>SUM(H92)/1000</f>
        <v>0</v>
      </c>
      <c r="E92" s="56">
        <v>0</v>
      </c>
      <c r="F92" s="56">
        <f t="shared" si="11"/>
        <v>0</v>
      </c>
      <c r="G92" s="161"/>
      <c r="H92" s="74">
        <f>SUM(I92:J92)</f>
        <v>0</v>
      </c>
      <c r="I92" s="142"/>
      <c r="J92" s="209"/>
      <c r="N92" s="55"/>
      <c r="O92" s="55"/>
      <c r="P92" s="55"/>
      <c r="Q92" s="55"/>
      <c r="U92" s="55"/>
    </row>
    <row r="93" spans="1:21" ht="37.5" customHeight="1">
      <c r="A93" s="65"/>
      <c r="B93" s="66" t="s">
        <v>217</v>
      </c>
      <c r="C93" s="49"/>
      <c r="D93" s="56">
        <f>SUM(D94:D95)</f>
        <v>0</v>
      </c>
      <c r="E93" s="56">
        <v>0</v>
      </c>
      <c r="F93" s="56">
        <f>D93-E93</f>
        <v>0</v>
      </c>
      <c r="G93" s="161"/>
      <c r="H93" s="132"/>
      <c r="I93" s="132"/>
      <c r="J93" s="207"/>
      <c r="N93" s="55"/>
      <c r="O93" s="55"/>
      <c r="P93" s="55"/>
      <c r="Q93" s="55"/>
      <c r="U93" s="55"/>
    </row>
    <row r="94" spans="1:21" ht="37.5" customHeight="1">
      <c r="A94" s="71"/>
      <c r="B94" s="140"/>
      <c r="C94" s="66" t="s">
        <v>218</v>
      </c>
      <c r="D94" s="56">
        <f>SUM(H94)/1000</f>
        <v>0</v>
      </c>
      <c r="E94" s="56">
        <v>0</v>
      </c>
      <c r="F94" s="56">
        <f>D94-E94</f>
        <v>0</v>
      </c>
      <c r="G94" s="172" t="s">
        <v>232</v>
      </c>
      <c r="H94" s="74"/>
      <c r="I94" s="54"/>
      <c r="J94" s="208"/>
      <c r="N94" s="55"/>
      <c r="O94" s="55"/>
      <c r="P94" s="55"/>
      <c r="Q94" s="55"/>
      <c r="U94" s="55"/>
    </row>
    <row r="95" spans="1:21" ht="37.5" customHeight="1">
      <c r="A95" s="87"/>
      <c r="B95" s="141"/>
      <c r="C95" s="66" t="s">
        <v>219</v>
      </c>
      <c r="D95" s="56">
        <f>SUM(H95)/1000</f>
        <v>0</v>
      </c>
      <c r="E95" s="56">
        <v>0</v>
      </c>
      <c r="F95" s="56">
        <f>D95-E95</f>
        <v>0</v>
      </c>
      <c r="G95" s="161"/>
      <c r="H95" s="74">
        <f>SUM(I95:J95)</f>
        <v>0</v>
      </c>
      <c r="I95" s="142"/>
      <c r="J95" s="209"/>
      <c r="N95" s="55"/>
      <c r="O95" s="55"/>
      <c r="P95" s="55"/>
      <c r="Q95" s="55"/>
      <c r="U95" s="55"/>
    </row>
    <row r="96" spans="1:21" ht="30" customHeight="1">
      <c r="A96" s="88" t="s">
        <v>220</v>
      </c>
      <c r="B96" s="136"/>
      <c r="C96" s="49"/>
      <c r="D96" s="56">
        <f>SUM(D97)</f>
        <v>120000</v>
      </c>
      <c r="E96" s="56">
        <v>120000</v>
      </c>
      <c r="F96" s="56">
        <f t="shared" si="11"/>
        <v>0</v>
      </c>
      <c r="G96" s="161"/>
      <c r="H96" s="132"/>
      <c r="I96" s="132"/>
      <c r="J96" s="211"/>
      <c r="N96" s="55"/>
      <c r="O96" s="55"/>
      <c r="P96" s="55"/>
      <c r="Q96" s="55"/>
      <c r="U96" s="55"/>
    </row>
    <row r="97" spans="1:21" ht="30" customHeight="1">
      <c r="A97" s="121"/>
      <c r="B97" s="49" t="s">
        <v>221</v>
      </c>
      <c r="C97" s="49"/>
      <c r="D97" s="56">
        <f>SUM(D98:D99)</f>
        <v>120000</v>
      </c>
      <c r="E97" s="56">
        <v>120000</v>
      </c>
      <c r="F97" s="56">
        <f t="shared" si="11"/>
        <v>0</v>
      </c>
      <c r="G97" s="161"/>
      <c r="H97" s="130"/>
      <c r="I97" s="130"/>
      <c r="J97" s="187"/>
      <c r="N97" s="55"/>
      <c r="O97" s="55"/>
      <c r="P97" s="55"/>
      <c r="Q97" s="55"/>
      <c r="U97" s="55"/>
    </row>
    <row r="98" spans="1:21" ht="30" customHeight="1">
      <c r="A98" s="123"/>
      <c r="B98" s="140"/>
      <c r="C98" s="136" t="s">
        <v>222</v>
      </c>
      <c r="D98" s="56">
        <f>SUM(H98)/1000</f>
        <v>20000</v>
      </c>
      <c r="E98" s="56">
        <v>20000</v>
      </c>
      <c r="F98" s="56">
        <f t="shared" si="11"/>
        <v>0</v>
      </c>
      <c r="G98" s="161" t="s">
        <v>223</v>
      </c>
      <c r="H98" s="74">
        <f>SUM(I98)</f>
        <v>20000000</v>
      </c>
      <c r="I98" s="130">
        <v>20000000</v>
      </c>
      <c r="J98" s="187"/>
      <c r="N98" s="55"/>
      <c r="O98" s="55"/>
      <c r="P98" s="55"/>
      <c r="Q98" s="55"/>
      <c r="U98" s="55"/>
    </row>
    <row r="99" spans="1:21" ht="30" customHeight="1">
      <c r="A99" s="133"/>
      <c r="B99" s="131"/>
      <c r="C99" s="170" t="s">
        <v>224</v>
      </c>
      <c r="D99" s="56">
        <f>SUM(H99)/1000</f>
        <v>100000</v>
      </c>
      <c r="E99" s="56">
        <v>100000</v>
      </c>
      <c r="F99" s="56">
        <f t="shared" si="11"/>
        <v>0</v>
      </c>
      <c r="G99" s="161" t="s">
        <v>225</v>
      </c>
      <c r="H99" s="74">
        <f>SUM(I99)</f>
        <v>100000000</v>
      </c>
      <c r="I99" s="130">
        <v>100000000</v>
      </c>
      <c r="J99" s="187"/>
      <c r="N99" s="55"/>
      <c r="O99" s="55"/>
      <c r="P99" s="55"/>
      <c r="Q99" s="55"/>
      <c r="U99" s="55"/>
    </row>
    <row r="100" spans="1:21" ht="30" customHeight="1">
      <c r="A100" s="284" t="s">
        <v>226</v>
      </c>
      <c r="B100" s="285"/>
      <c r="C100" s="285"/>
      <c r="D100" s="56">
        <f>SUM(D82,D96)</f>
        <v>375000</v>
      </c>
      <c r="E100" s="56">
        <v>375000</v>
      </c>
      <c r="F100" s="56">
        <f>D100-E100</f>
        <v>0</v>
      </c>
      <c r="G100" s="56"/>
      <c r="H100" s="130"/>
      <c r="I100" s="130"/>
      <c r="J100" s="187"/>
      <c r="N100" s="55"/>
      <c r="O100" s="55"/>
      <c r="P100" s="55"/>
      <c r="Q100" s="55"/>
      <c r="U100" s="55"/>
    </row>
    <row r="101" spans="1:21" ht="30" customHeight="1">
      <c r="A101" s="299" t="s">
        <v>248</v>
      </c>
      <c r="B101" s="300"/>
      <c r="C101" s="301"/>
      <c r="D101" s="173">
        <f>SUM(H101/1000)</f>
        <v>400000</v>
      </c>
      <c r="E101" s="173">
        <v>400000</v>
      </c>
      <c r="F101" s="173">
        <f>D101-E101</f>
        <v>0</v>
      </c>
      <c r="G101" s="177" t="s">
        <v>248</v>
      </c>
      <c r="H101" s="130">
        <f>SUM(I101:J101)</f>
        <v>400000000</v>
      </c>
      <c r="I101" s="130">
        <v>400000000</v>
      </c>
      <c r="J101" s="187"/>
      <c r="N101" s="55"/>
      <c r="O101" s="55"/>
      <c r="P101" s="55"/>
      <c r="Q101" s="55"/>
      <c r="U101" s="55"/>
    </row>
    <row r="102" spans="1:21" ht="30" customHeight="1">
      <c r="A102" s="284" t="s">
        <v>227</v>
      </c>
      <c r="B102" s="285"/>
      <c r="C102" s="285"/>
      <c r="D102" s="56">
        <v>8618460</v>
      </c>
      <c r="E102" s="56">
        <v>8771827</v>
      </c>
      <c r="F102" s="56">
        <f>D102-E102</f>
        <v>-153367</v>
      </c>
      <c r="G102" s="56" t="s">
        <v>228</v>
      </c>
      <c r="H102" s="142"/>
      <c r="I102" s="130"/>
      <c r="J102" s="187"/>
      <c r="N102" s="55"/>
      <c r="O102" s="55"/>
      <c r="P102" s="55"/>
      <c r="Q102" s="55"/>
      <c r="U102" s="55"/>
    </row>
    <row r="103" spans="1:21" ht="30" customHeight="1">
      <c r="A103" s="286" t="s">
        <v>229</v>
      </c>
      <c r="B103" s="287"/>
      <c r="C103" s="287"/>
      <c r="D103" s="101">
        <f>SUM(D81,D102,D101,D100)</f>
        <v>41230960</v>
      </c>
      <c r="E103" s="101">
        <v>41070775</v>
      </c>
      <c r="F103" s="143">
        <f>SUM(D103-E103)</f>
        <v>160185</v>
      </c>
      <c r="G103" s="101"/>
      <c r="H103" s="144"/>
      <c r="I103" s="144"/>
      <c r="J103" s="194"/>
      <c r="N103" s="55"/>
      <c r="O103" s="55"/>
      <c r="P103" s="55"/>
      <c r="Q103" s="55"/>
      <c r="U103" s="55"/>
    </row>
    <row r="104" spans="1:21" ht="30" customHeight="1" hidden="1">
      <c r="A104" s="123">
        <v>3100</v>
      </c>
      <c r="B104" s="145"/>
      <c r="C104" s="125"/>
      <c r="D104" s="78"/>
      <c r="E104" s="78"/>
      <c r="F104" s="146"/>
      <c r="G104" s="147"/>
      <c r="H104" s="147"/>
      <c r="I104" s="147"/>
      <c r="J104" s="147"/>
      <c r="N104" s="55"/>
      <c r="O104" s="55"/>
      <c r="P104" s="55"/>
      <c r="Q104" s="55"/>
      <c r="U104" s="55"/>
    </row>
    <row r="105" spans="1:21" ht="30" customHeight="1" hidden="1">
      <c r="A105" s="133" t="s">
        <v>230</v>
      </c>
      <c r="B105" s="148"/>
      <c r="C105" s="131"/>
      <c r="D105" s="82">
        <f>D107</f>
        <v>0</v>
      </c>
      <c r="E105" s="82">
        <v>0</v>
      </c>
      <c r="F105" s="149">
        <f>D105-E105</f>
        <v>0</v>
      </c>
      <c r="G105" s="150"/>
      <c r="H105" s="150"/>
      <c r="I105" s="150"/>
      <c r="J105" s="150"/>
      <c r="N105" s="55"/>
      <c r="O105" s="55"/>
      <c r="P105" s="55"/>
      <c r="Q105" s="55"/>
      <c r="U105" s="55"/>
    </row>
    <row r="106" spans="1:21" ht="30" customHeight="1" hidden="1">
      <c r="A106" s="123"/>
      <c r="B106" s="145"/>
      <c r="C106" s="125"/>
      <c r="D106" s="78"/>
      <c r="E106" s="78"/>
      <c r="F106" s="146"/>
      <c r="G106" s="147"/>
      <c r="H106" s="147"/>
      <c r="I106" s="147"/>
      <c r="J106" s="147"/>
      <c r="N106" s="55"/>
      <c r="O106" s="55"/>
      <c r="P106" s="55"/>
      <c r="Q106" s="55"/>
      <c r="U106" s="55"/>
    </row>
    <row r="107" spans="1:21" ht="30" customHeight="1" hidden="1">
      <c r="A107" s="123"/>
      <c r="B107" s="145"/>
      <c r="C107" s="131"/>
      <c r="D107" s="82">
        <f>D109</f>
        <v>0</v>
      </c>
      <c r="E107" s="82">
        <v>0</v>
      </c>
      <c r="F107" s="149">
        <f>D107-E107</f>
        <v>0</v>
      </c>
      <c r="G107" s="150"/>
      <c r="H107" s="150"/>
      <c r="I107" s="150"/>
      <c r="J107" s="150"/>
      <c r="N107" s="55"/>
      <c r="O107" s="55"/>
      <c r="P107" s="55"/>
      <c r="Q107" s="55"/>
      <c r="U107" s="55"/>
    </row>
    <row r="108" spans="1:21" ht="30" customHeight="1" hidden="1">
      <c r="A108" s="123"/>
      <c r="B108" s="145"/>
      <c r="C108" s="125">
        <v>3111</v>
      </c>
      <c r="D108" s="78"/>
      <c r="E108" s="78"/>
      <c r="F108" s="146"/>
      <c r="G108" s="147"/>
      <c r="H108" s="147"/>
      <c r="I108" s="147"/>
      <c r="J108" s="147"/>
      <c r="N108" s="55"/>
      <c r="O108" s="55"/>
      <c r="P108" s="55"/>
      <c r="Q108" s="55"/>
      <c r="U108" s="55"/>
    </row>
    <row r="109" spans="1:21" ht="30" customHeight="1" hidden="1">
      <c r="A109" s="151"/>
      <c r="B109" s="152"/>
      <c r="C109" s="153" t="s">
        <v>230</v>
      </c>
      <c r="D109" s="154">
        <v>0</v>
      </c>
      <c r="E109" s="154">
        <v>0</v>
      </c>
      <c r="F109" s="155">
        <f>D109-E109</f>
        <v>0</v>
      </c>
      <c r="G109" s="156"/>
      <c r="H109" s="156"/>
      <c r="I109" s="156"/>
      <c r="J109" s="156"/>
      <c r="N109" s="55"/>
      <c r="O109" s="55"/>
      <c r="P109" s="55"/>
      <c r="Q109" s="55"/>
      <c r="U109" s="55"/>
    </row>
    <row r="110" spans="4:21" ht="20.25" customHeight="1">
      <c r="D110" s="58">
        <f>SUM('(수입-교육부)'!D68-'(지출-교육부)'!D103)</f>
        <v>0</v>
      </c>
      <c r="E110" s="58">
        <v>0</v>
      </c>
      <c r="F110" s="58"/>
      <c r="G110" s="58"/>
      <c r="H110" s="58"/>
      <c r="I110" s="58"/>
      <c r="J110" s="58"/>
      <c r="N110" s="55"/>
      <c r="O110" s="55"/>
      <c r="P110" s="55"/>
      <c r="Q110" s="55"/>
      <c r="U110" s="55"/>
    </row>
    <row r="111" spans="4:21" ht="20.25" customHeight="1">
      <c r="D111" s="58"/>
      <c r="E111" s="58"/>
      <c r="F111" s="58"/>
      <c r="G111" s="58"/>
      <c r="H111" s="58"/>
      <c r="I111" s="58"/>
      <c r="J111" s="58"/>
      <c r="N111" s="55"/>
      <c r="O111" s="55"/>
      <c r="P111" s="55"/>
      <c r="Q111" s="55"/>
      <c r="U111" s="55"/>
    </row>
    <row r="112" spans="4:21" ht="20.25" customHeight="1">
      <c r="D112" s="58"/>
      <c r="E112" s="58"/>
      <c r="F112" s="58"/>
      <c r="G112" s="58"/>
      <c r="H112" s="58"/>
      <c r="I112" s="58"/>
      <c r="J112" s="58"/>
      <c r="N112" s="55"/>
      <c r="O112" s="55"/>
      <c r="P112" s="55"/>
      <c r="Q112" s="55"/>
      <c r="U112" s="55"/>
    </row>
    <row r="113" spans="4:21" ht="20.25" customHeight="1">
      <c r="D113" s="58"/>
      <c r="E113" s="58"/>
      <c r="F113" s="58"/>
      <c r="G113" s="58"/>
      <c r="H113" s="58"/>
      <c r="I113" s="58"/>
      <c r="J113" s="58"/>
      <c r="N113" s="55"/>
      <c r="O113" s="55"/>
      <c r="P113" s="55"/>
      <c r="Q113" s="55"/>
      <c r="U113" s="55"/>
    </row>
    <row r="114" spans="4:21" ht="20.25" customHeight="1">
      <c r="D114" s="58"/>
      <c r="E114" s="58"/>
      <c r="F114" s="58"/>
      <c r="G114" s="58"/>
      <c r="H114" s="58"/>
      <c r="I114" s="58"/>
      <c r="J114" s="58"/>
      <c r="N114" s="55"/>
      <c r="O114" s="55"/>
      <c r="P114" s="55"/>
      <c r="Q114" s="55"/>
      <c r="U114" s="55"/>
    </row>
    <row r="115" spans="4:21" ht="20.25" customHeight="1">
      <c r="D115" s="58"/>
      <c r="E115" s="58"/>
      <c r="F115" s="58"/>
      <c r="G115" s="58"/>
      <c r="H115" s="58"/>
      <c r="I115" s="58"/>
      <c r="J115" s="58"/>
      <c r="N115" s="55"/>
      <c r="O115" s="55"/>
      <c r="P115" s="55"/>
      <c r="Q115" s="55"/>
      <c r="U115" s="55"/>
    </row>
    <row r="116" spans="4:21" ht="20.25" customHeight="1">
      <c r="D116" s="58"/>
      <c r="E116" s="58"/>
      <c r="F116" s="58"/>
      <c r="G116" s="58"/>
      <c r="H116" s="58"/>
      <c r="I116" s="58"/>
      <c r="J116" s="58"/>
      <c r="N116" s="55"/>
      <c r="O116" s="55"/>
      <c r="P116" s="55"/>
      <c r="Q116" s="55"/>
      <c r="U116" s="55"/>
    </row>
    <row r="117" spans="4:21" ht="20.25" customHeight="1">
      <c r="D117" s="58"/>
      <c r="E117" s="58"/>
      <c r="F117" s="58"/>
      <c r="G117" s="58"/>
      <c r="H117" s="58"/>
      <c r="I117" s="58"/>
      <c r="J117" s="58"/>
      <c r="N117" s="55"/>
      <c r="O117" s="55"/>
      <c r="P117" s="55"/>
      <c r="Q117" s="55"/>
      <c r="U117" s="55"/>
    </row>
    <row r="118" spans="1:21" ht="20.25" customHeight="1">
      <c r="A118" s="55"/>
      <c r="B118" s="55"/>
      <c r="C118" s="55"/>
      <c r="D118" s="58"/>
      <c r="E118" s="58"/>
      <c r="F118" s="58"/>
      <c r="G118" s="58"/>
      <c r="H118" s="58"/>
      <c r="I118" s="58"/>
      <c r="J118" s="58"/>
      <c r="N118" s="55"/>
      <c r="O118" s="55"/>
      <c r="P118" s="55"/>
      <c r="Q118" s="55"/>
      <c r="U118" s="55"/>
    </row>
    <row r="119" spans="1:21" ht="20.25" customHeight="1">
      <c r="A119" s="55"/>
      <c r="B119" s="55"/>
      <c r="C119" s="55"/>
      <c r="D119" s="58"/>
      <c r="E119" s="58"/>
      <c r="F119" s="58"/>
      <c r="G119" s="58"/>
      <c r="H119" s="58"/>
      <c r="I119" s="58"/>
      <c r="J119" s="58"/>
      <c r="N119" s="55"/>
      <c r="O119" s="55"/>
      <c r="P119" s="55"/>
      <c r="Q119" s="55"/>
      <c r="U119" s="55"/>
    </row>
    <row r="120" spans="1:21" ht="20.25" customHeight="1">
      <c r="A120" s="55"/>
      <c r="B120" s="55"/>
      <c r="C120" s="55"/>
      <c r="D120" s="58"/>
      <c r="E120" s="58"/>
      <c r="F120" s="58"/>
      <c r="G120" s="58"/>
      <c r="H120" s="58"/>
      <c r="I120" s="58"/>
      <c r="J120" s="58"/>
      <c r="N120" s="55"/>
      <c r="O120" s="55"/>
      <c r="P120" s="55"/>
      <c r="Q120" s="55"/>
      <c r="U120" s="55"/>
    </row>
    <row r="121" spans="1:21" ht="20.25" customHeight="1">
      <c r="A121" s="55"/>
      <c r="B121" s="55"/>
      <c r="C121" s="55"/>
      <c r="D121" s="58"/>
      <c r="E121" s="58"/>
      <c r="F121" s="58"/>
      <c r="G121" s="58"/>
      <c r="H121" s="58"/>
      <c r="I121" s="58"/>
      <c r="J121" s="58"/>
      <c r="N121" s="55"/>
      <c r="O121" s="55"/>
      <c r="P121" s="55"/>
      <c r="Q121" s="55"/>
      <c r="U121" s="55"/>
    </row>
    <row r="122" spans="1:21" ht="20.25" customHeight="1">
      <c r="A122" s="55"/>
      <c r="B122" s="55"/>
      <c r="C122" s="55"/>
      <c r="N122" s="55"/>
      <c r="O122" s="55"/>
      <c r="P122" s="55"/>
      <c r="Q122" s="55"/>
      <c r="U122" s="55"/>
    </row>
    <row r="123" spans="1:21" ht="20.25" customHeight="1">
      <c r="A123" s="55"/>
      <c r="B123" s="55"/>
      <c r="C123" s="55"/>
      <c r="N123" s="55"/>
      <c r="O123" s="55"/>
      <c r="P123" s="55"/>
      <c r="Q123" s="55"/>
      <c r="U123" s="55"/>
    </row>
    <row r="124" spans="1:21" ht="20.25" customHeight="1">
      <c r="A124" s="55"/>
      <c r="B124" s="55"/>
      <c r="C124" s="55"/>
      <c r="N124" s="55"/>
      <c r="O124" s="55"/>
      <c r="P124" s="55"/>
      <c r="Q124" s="55"/>
      <c r="U124" s="55"/>
    </row>
    <row r="125" spans="1:21" ht="20.25" customHeight="1">
      <c r="A125" s="55"/>
      <c r="B125" s="55"/>
      <c r="C125" s="55"/>
      <c r="N125" s="55"/>
      <c r="O125" s="55"/>
      <c r="P125" s="55"/>
      <c r="Q125" s="55"/>
      <c r="U125" s="55"/>
    </row>
    <row r="126" spans="1:21" ht="20.25" customHeight="1">
      <c r="A126" s="55"/>
      <c r="B126" s="55"/>
      <c r="C126" s="55"/>
      <c r="N126" s="55"/>
      <c r="O126" s="55"/>
      <c r="P126" s="55"/>
      <c r="Q126" s="55"/>
      <c r="U126" s="55"/>
    </row>
    <row r="127" spans="1:21" ht="20.25" customHeight="1">
      <c r="A127" s="55"/>
      <c r="B127" s="55"/>
      <c r="C127" s="55"/>
      <c r="N127" s="55"/>
      <c r="O127" s="55"/>
      <c r="P127" s="55"/>
      <c r="Q127" s="55"/>
      <c r="U127" s="55"/>
    </row>
    <row r="128" spans="1:21" ht="20.25" customHeight="1">
      <c r="A128" s="55"/>
      <c r="B128" s="55"/>
      <c r="C128" s="55"/>
      <c r="N128" s="55"/>
      <c r="O128" s="55"/>
      <c r="P128" s="55"/>
      <c r="Q128" s="55"/>
      <c r="U128" s="55"/>
    </row>
    <row r="129" spans="1:21" ht="20.25" customHeight="1">
      <c r="A129" s="55"/>
      <c r="B129" s="55"/>
      <c r="C129" s="55"/>
      <c r="N129" s="55"/>
      <c r="O129" s="55"/>
      <c r="P129" s="55"/>
      <c r="Q129" s="55"/>
      <c r="U129" s="55"/>
    </row>
    <row r="130" spans="1:21" ht="20.25" customHeight="1">
      <c r="A130" s="55"/>
      <c r="B130" s="55"/>
      <c r="C130" s="55"/>
      <c r="N130" s="55"/>
      <c r="O130" s="55"/>
      <c r="P130" s="55"/>
      <c r="Q130" s="55"/>
      <c r="U130" s="55"/>
    </row>
    <row r="131" spans="1:21" ht="20.25" customHeight="1">
      <c r="A131" s="55"/>
      <c r="B131" s="55"/>
      <c r="C131" s="55"/>
      <c r="N131" s="55"/>
      <c r="O131" s="55"/>
      <c r="P131" s="55"/>
      <c r="Q131" s="55"/>
      <c r="U131" s="55"/>
    </row>
    <row r="132" spans="1:21" ht="20.25" customHeight="1">
      <c r="A132" s="55"/>
      <c r="B132" s="55"/>
      <c r="C132" s="55"/>
      <c r="N132" s="55"/>
      <c r="O132" s="55"/>
      <c r="P132" s="55"/>
      <c r="Q132" s="55"/>
      <c r="U132" s="55"/>
    </row>
    <row r="133" spans="1:21" ht="20.25" customHeight="1">
      <c r="A133" s="55"/>
      <c r="B133" s="55"/>
      <c r="C133" s="55"/>
      <c r="N133" s="55"/>
      <c r="O133" s="55"/>
      <c r="P133" s="55"/>
      <c r="Q133" s="55"/>
      <c r="U133" s="55"/>
    </row>
    <row r="134" spans="1:21" ht="20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N134" s="55"/>
      <c r="O134" s="55"/>
      <c r="P134" s="55"/>
      <c r="Q134" s="55"/>
      <c r="U134" s="55"/>
    </row>
    <row r="135" spans="1:21" ht="20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N135" s="55"/>
      <c r="O135" s="55"/>
      <c r="P135" s="55"/>
      <c r="Q135" s="55"/>
      <c r="U135" s="55"/>
    </row>
    <row r="136" spans="1:21" ht="20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N136" s="55"/>
      <c r="O136" s="55"/>
      <c r="P136" s="55"/>
      <c r="Q136" s="55"/>
      <c r="U136" s="55"/>
    </row>
    <row r="137" spans="1:21" ht="20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N137" s="55"/>
      <c r="O137" s="55"/>
      <c r="P137" s="55"/>
      <c r="Q137" s="55"/>
      <c r="U137" s="55"/>
    </row>
    <row r="138" spans="1:21" ht="20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N138" s="55"/>
      <c r="O138" s="55"/>
      <c r="P138" s="55"/>
      <c r="Q138" s="55"/>
      <c r="U138" s="55"/>
    </row>
    <row r="139" spans="1:21" ht="20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N139" s="55"/>
      <c r="O139" s="55"/>
      <c r="P139" s="55"/>
      <c r="Q139" s="55"/>
      <c r="U139" s="55"/>
    </row>
    <row r="140" spans="1:21" ht="20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N140" s="55"/>
      <c r="O140" s="55"/>
      <c r="P140" s="55"/>
      <c r="Q140" s="55"/>
      <c r="U140" s="55"/>
    </row>
    <row r="141" spans="1:21" ht="20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N141" s="55"/>
      <c r="O141" s="55"/>
      <c r="P141" s="55"/>
      <c r="Q141" s="55"/>
      <c r="U141" s="55"/>
    </row>
    <row r="142" spans="1:21" ht="20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N142" s="55"/>
      <c r="O142" s="55"/>
      <c r="P142" s="55"/>
      <c r="Q142" s="55"/>
      <c r="U142" s="55"/>
    </row>
    <row r="143" spans="1:21" ht="20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N143" s="55"/>
      <c r="O143" s="55"/>
      <c r="P143" s="55"/>
      <c r="Q143" s="55"/>
      <c r="U143" s="55"/>
    </row>
    <row r="144" spans="1:21" ht="20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N144" s="55"/>
      <c r="O144" s="55"/>
      <c r="P144" s="55"/>
      <c r="Q144" s="55"/>
      <c r="U144" s="55"/>
    </row>
    <row r="145" spans="1:21" ht="20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N145" s="55"/>
      <c r="O145" s="55"/>
      <c r="P145" s="55"/>
      <c r="Q145" s="55"/>
      <c r="U145" s="55"/>
    </row>
    <row r="146" spans="1:21" ht="20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N146" s="55"/>
      <c r="O146" s="55"/>
      <c r="P146" s="55"/>
      <c r="Q146" s="55"/>
      <c r="U146" s="55"/>
    </row>
    <row r="147" spans="1:21" ht="20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N147" s="55"/>
      <c r="O147" s="55"/>
      <c r="P147" s="55"/>
      <c r="Q147" s="55"/>
      <c r="U147" s="55"/>
    </row>
    <row r="148" spans="1:21" ht="20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N148" s="55"/>
      <c r="O148" s="55"/>
      <c r="P148" s="55"/>
      <c r="Q148" s="55"/>
      <c r="U148" s="55"/>
    </row>
    <row r="149" spans="1:21" ht="20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N149" s="55"/>
      <c r="O149" s="55"/>
      <c r="P149" s="55"/>
      <c r="Q149" s="55"/>
      <c r="U149" s="55"/>
    </row>
    <row r="150" spans="1:21" ht="20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N150" s="55"/>
      <c r="O150" s="55"/>
      <c r="P150" s="55"/>
      <c r="Q150" s="55"/>
      <c r="U150" s="55"/>
    </row>
    <row r="151" spans="1:21" ht="20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N151" s="55"/>
      <c r="O151" s="55"/>
      <c r="P151" s="55"/>
      <c r="Q151" s="55"/>
      <c r="U151" s="55"/>
    </row>
    <row r="152" spans="1:21" ht="20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N152" s="55"/>
      <c r="O152" s="55"/>
      <c r="P152" s="55"/>
      <c r="Q152" s="55"/>
      <c r="U152" s="55"/>
    </row>
    <row r="153" spans="1:21" ht="20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N153" s="55"/>
      <c r="O153" s="55"/>
      <c r="P153" s="55"/>
      <c r="Q153" s="55"/>
      <c r="U153" s="55"/>
    </row>
    <row r="154" spans="1:21" ht="20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N154" s="55"/>
      <c r="O154" s="55"/>
      <c r="P154" s="55"/>
      <c r="Q154" s="55"/>
      <c r="U154" s="55"/>
    </row>
    <row r="155" spans="1:21" ht="20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N155" s="55"/>
      <c r="O155" s="55"/>
      <c r="P155" s="55"/>
      <c r="Q155" s="55"/>
      <c r="U155" s="55"/>
    </row>
    <row r="156" spans="1:21" ht="20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N156" s="55"/>
      <c r="O156" s="55"/>
      <c r="P156" s="55"/>
      <c r="Q156" s="55"/>
      <c r="U156" s="55"/>
    </row>
    <row r="157" spans="1:21" ht="20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N157" s="55"/>
      <c r="O157" s="55"/>
      <c r="P157" s="55"/>
      <c r="Q157" s="55"/>
      <c r="U157" s="55"/>
    </row>
    <row r="158" spans="1:21" ht="20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N158" s="55"/>
      <c r="O158" s="55"/>
      <c r="P158" s="55"/>
      <c r="Q158" s="55"/>
      <c r="U158" s="55"/>
    </row>
    <row r="159" spans="1:21" ht="20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N159" s="55"/>
      <c r="O159" s="55"/>
      <c r="P159" s="55"/>
      <c r="Q159" s="55"/>
      <c r="U159" s="55"/>
    </row>
    <row r="160" spans="1:21" ht="20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N160" s="55"/>
      <c r="O160" s="55"/>
      <c r="P160" s="55"/>
      <c r="Q160" s="55"/>
      <c r="U160" s="55"/>
    </row>
    <row r="161" spans="1:21" ht="20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N161" s="55"/>
      <c r="O161" s="55"/>
      <c r="P161" s="55"/>
      <c r="Q161" s="55"/>
      <c r="U161" s="55"/>
    </row>
    <row r="162" spans="1:21" ht="20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N162" s="55"/>
      <c r="O162" s="55"/>
      <c r="P162" s="55"/>
      <c r="Q162" s="55"/>
      <c r="U162" s="55"/>
    </row>
    <row r="163" spans="1:21" ht="20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N163" s="55"/>
      <c r="O163" s="55"/>
      <c r="P163" s="55"/>
      <c r="Q163" s="55"/>
      <c r="U163" s="55"/>
    </row>
    <row r="164" spans="1:21" ht="20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N164" s="55"/>
      <c r="O164" s="55"/>
      <c r="P164" s="55"/>
      <c r="Q164" s="55"/>
      <c r="U164" s="55"/>
    </row>
    <row r="165" spans="1:21" ht="20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N165" s="55"/>
      <c r="O165" s="55"/>
      <c r="P165" s="55"/>
      <c r="Q165" s="55"/>
      <c r="U165" s="55"/>
    </row>
    <row r="166" spans="1:21" ht="20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N166" s="55"/>
      <c r="O166" s="55"/>
      <c r="P166" s="55"/>
      <c r="Q166" s="55"/>
      <c r="U166" s="55"/>
    </row>
    <row r="167" spans="1:21" ht="20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N167" s="55"/>
      <c r="O167" s="55"/>
      <c r="P167" s="55"/>
      <c r="Q167" s="55"/>
      <c r="U167" s="55"/>
    </row>
    <row r="168" spans="1:21" ht="20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N168" s="55"/>
      <c r="O168" s="55"/>
      <c r="P168" s="55"/>
      <c r="Q168" s="55"/>
      <c r="U168" s="55"/>
    </row>
    <row r="169" spans="1:21" ht="20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N169" s="55"/>
      <c r="O169" s="55"/>
      <c r="P169" s="55"/>
      <c r="Q169" s="55"/>
      <c r="U169" s="55"/>
    </row>
    <row r="170" spans="1:21" ht="20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N170" s="55"/>
      <c r="O170" s="55"/>
      <c r="P170" s="55"/>
      <c r="Q170" s="55"/>
      <c r="U170" s="55"/>
    </row>
    <row r="171" spans="1:21" ht="20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N171" s="55"/>
      <c r="O171" s="55"/>
      <c r="P171" s="55"/>
      <c r="Q171" s="55"/>
      <c r="U171" s="55"/>
    </row>
    <row r="172" spans="1:21" ht="20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N172" s="55"/>
      <c r="O172" s="55"/>
      <c r="P172" s="55"/>
      <c r="Q172" s="55"/>
      <c r="U172" s="55"/>
    </row>
    <row r="173" spans="1:21" ht="20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N173" s="55"/>
      <c r="O173" s="55"/>
      <c r="P173" s="55"/>
      <c r="Q173" s="55"/>
      <c r="U173" s="55"/>
    </row>
    <row r="174" spans="1:21" ht="20.2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N174" s="55"/>
      <c r="O174" s="55"/>
      <c r="P174" s="55"/>
      <c r="Q174" s="55"/>
      <c r="U174" s="55"/>
    </row>
    <row r="175" spans="1:21" ht="20.2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N175" s="55"/>
      <c r="O175" s="55"/>
      <c r="P175" s="55"/>
      <c r="Q175" s="55"/>
      <c r="U175" s="55"/>
    </row>
    <row r="176" spans="1:21" ht="20.2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N176" s="55"/>
      <c r="O176" s="55"/>
      <c r="P176" s="55"/>
      <c r="Q176" s="55"/>
      <c r="U176" s="55"/>
    </row>
    <row r="177" spans="1:21" ht="20.2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N177" s="55"/>
      <c r="O177" s="55"/>
      <c r="P177" s="55"/>
      <c r="Q177" s="55"/>
      <c r="U177" s="55"/>
    </row>
    <row r="178" spans="1:21" ht="20.2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N178" s="55"/>
      <c r="O178" s="55"/>
      <c r="P178" s="55"/>
      <c r="Q178" s="55"/>
      <c r="U178" s="55"/>
    </row>
    <row r="179" spans="1:21" ht="20.2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N179" s="55"/>
      <c r="O179" s="55"/>
      <c r="P179" s="55"/>
      <c r="Q179" s="55"/>
      <c r="U179" s="55"/>
    </row>
    <row r="180" spans="1:21" ht="20.2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N180" s="55"/>
      <c r="O180" s="55"/>
      <c r="P180" s="55"/>
      <c r="Q180" s="55"/>
      <c r="U180" s="55"/>
    </row>
    <row r="181" spans="1:21" ht="20.2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N181" s="55"/>
      <c r="O181" s="55"/>
      <c r="P181" s="55"/>
      <c r="Q181" s="55"/>
      <c r="U181" s="55"/>
    </row>
    <row r="182" spans="1:21" ht="20.2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N182" s="55"/>
      <c r="O182" s="55"/>
      <c r="P182" s="55"/>
      <c r="Q182" s="55"/>
      <c r="U182" s="55"/>
    </row>
    <row r="183" spans="1:21" ht="20.2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N183" s="55"/>
      <c r="O183" s="55"/>
      <c r="P183" s="55"/>
      <c r="Q183" s="55"/>
      <c r="U183" s="55"/>
    </row>
    <row r="184" spans="1:21" ht="20.2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N184" s="55"/>
      <c r="O184" s="55"/>
      <c r="P184" s="55"/>
      <c r="Q184" s="55"/>
      <c r="U184" s="55"/>
    </row>
    <row r="185" spans="1:21" ht="20.2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N185" s="55"/>
      <c r="O185" s="55"/>
      <c r="P185" s="55"/>
      <c r="Q185" s="55"/>
      <c r="U185" s="55"/>
    </row>
    <row r="186" spans="1:21" ht="20.2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N186" s="55"/>
      <c r="O186" s="55"/>
      <c r="P186" s="55"/>
      <c r="Q186" s="55"/>
      <c r="U186" s="55"/>
    </row>
    <row r="187" spans="1:21" ht="20.2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N187" s="55"/>
      <c r="O187" s="55"/>
      <c r="P187" s="55"/>
      <c r="Q187" s="55"/>
      <c r="U187" s="55"/>
    </row>
    <row r="188" spans="1:21" ht="20.2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N188" s="55"/>
      <c r="O188" s="55"/>
      <c r="P188" s="55"/>
      <c r="Q188" s="55"/>
      <c r="U188" s="55"/>
    </row>
    <row r="189" spans="1:21" ht="20.2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N189" s="55"/>
      <c r="O189" s="55"/>
      <c r="P189" s="55"/>
      <c r="Q189" s="55"/>
      <c r="U189" s="55"/>
    </row>
    <row r="190" spans="1:21" ht="20.2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N190" s="55"/>
      <c r="O190" s="55"/>
      <c r="P190" s="55"/>
      <c r="Q190" s="55"/>
      <c r="U190" s="55"/>
    </row>
    <row r="191" spans="1:21" ht="20.2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N191" s="55"/>
      <c r="O191" s="55"/>
      <c r="P191" s="55"/>
      <c r="Q191" s="55"/>
      <c r="U191" s="55"/>
    </row>
    <row r="192" spans="1:21" ht="20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N192" s="55"/>
      <c r="O192" s="55"/>
      <c r="P192" s="55"/>
      <c r="Q192" s="55"/>
      <c r="U192" s="55"/>
    </row>
    <row r="193" spans="1:21" ht="20.2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N193" s="55"/>
      <c r="O193" s="55"/>
      <c r="P193" s="55"/>
      <c r="Q193" s="55"/>
      <c r="U193" s="55"/>
    </row>
    <row r="194" spans="1:21" ht="20.2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N194" s="55"/>
      <c r="O194" s="55"/>
      <c r="P194" s="55"/>
      <c r="Q194" s="55"/>
      <c r="U194" s="55"/>
    </row>
    <row r="195" spans="1:21" ht="20.2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N195" s="55"/>
      <c r="O195" s="55"/>
      <c r="P195" s="55"/>
      <c r="Q195" s="55"/>
      <c r="U195" s="55"/>
    </row>
    <row r="196" spans="1:21" ht="20.2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N196" s="55"/>
      <c r="O196" s="55"/>
      <c r="P196" s="55"/>
      <c r="Q196" s="55"/>
      <c r="U196" s="55"/>
    </row>
    <row r="197" spans="1:21" ht="20.2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N197" s="55"/>
      <c r="O197" s="55"/>
      <c r="P197" s="55"/>
      <c r="Q197" s="55"/>
      <c r="U197" s="55"/>
    </row>
    <row r="198" spans="1:21" ht="20.2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N198" s="55"/>
      <c r="O198" s="55"/>
      <c r="P198" s="55"/>
      <c r="Q198" s="55"/>
      <c r="U198" s="55"/>
    </row>
    <row r="199" spans="1:21" ht="20.2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N199" s="55"/>
      <c r="O199" s="55"/>
      <c r="P199" s="55"/>
      <c r="Q199" s="55"/>
      <c r="U199" s="55"/>
    </row>
    <row r="200" spans="1:21" ht="20.2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N200" s="55"/>
      <c r="O200" s="55"/>
      <c r="P200" s="55"/>
      <c r="Q200" s="55"/>
      <c r="U200" s="55"/>
    </row>
    <row r="201" spans="1:21" ht="20.2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N201" s="55"/>
      <c r="O201" s="55"/>
      <c r="P201" s="55"/>
      <c r="Q201" s="55"/>
      <c r="U201" s="55"/>
    </row>
    <row r="202" spans="1:21" ht="20.2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N202" s="55"/>
      <c r="O202" s="55"/>
      <c r="P202" s="55"/>
      <c r="Q202" s="55"/>
      <c r="U202" s="55"/>
    </row>
    <row r="203" spans="1:21" ht="20.2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N203" s="55"/>
      <c r="O203" s="55"/>
      <c r="P203" s="55"/>
      <c r="Q203" s="55"/>
      <c r="U203" s="55"/>
    </row>
    <row r="204" spans="1:21" ht="20.2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N204" s="55"/>
      <c r="O204" s="55"/>
      <c r="P204" s="55"/>
      <c r="Q204" s="55"/>
      <c r="U204" s="55"/>
    </row>
    <row r="205" spans="1:21" ht="20.2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N205" s="55"/>
      <c r="O205" s="55"/>
      <c r="P205" s="55"/>
      <c r="Q205" s="55"/>
      <c r="U205" s="55"/>
    </row>
    <row r="206" spans="1:21" ht="20.2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N206" s="55"/>
      <c r="O206" s="55"/>
      <c r="P206" s="55"/>
      <c r="Q206" s="55"/>
      <c r="U206" s="55"/>
    </row>
    <row r="207" spans="1:21" ht="20.2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N207" s="55"/>
      <c r="O207" s="55"/>
      <c r="P207" s="55"/>
      <c r="Q207" s="55"/>
      <c r="U207" s="55"/>
    </row>
    <row r="208" spans="1:21" ht="20.2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N208" s="55"/>
      <c r="O208" s="55"/>
      <c r="P208" s="55"/>
      <c r="Q208" s="55"/>
      <c r="U208" s="55"/>
    </row>
    <row r="209" spans="1:21" ht="20.2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N209" s="55"/>
      <c r="O209" s="55"/>
      <c r="P209" s="55"/>
      <c r="Q209" s="55"/>
      <c r="U209" s="55"/>
    </row>
    <row r="210" spans="1:21" ht="20.2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N210" s="55"/>
      <c r="O210" s="55"/>
      <c r="P210" s="55"/>
      <c r="Q210" s="55"/>
      <c r="U210" s="55"/>
    </row>
    <row r="211" spans="1:21" ht="20.2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N211" s="55"/>
      <c r="O211" s="55"/>
      <c r="P211" s="55"/>
      <c r="Q211" s="55"/>
      <c r="U211" s="55"/>
    </row>
    <row r="212" spans="1:21" ht="20.2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N212" s="55"/>
      <c r="O212" s="55"/>
      <c r="P212" s="55"/>
      <c r="Q212" s="55"/>
      <c r="U212" s="55"/>
    </row>
    <row r="213" spans="1:21" ht="20.2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N213" s="55"/>
      <c r="O213" s="55"/>
      <c r="P213" s="55"/>
      <c r="Q213" s="55"/>
      <c r="U213" s="55"/>
    </row>
    <row r="214" spans="1:21" ht="20.2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N214" s="55"/>
      <c r="O214" s="55"/>
      <c r="P214" s="55"/>
      <c r="Q214" s="55"/>
      <c r="U214" s="55"/>
    </row>
    <row r="215" spans="1:21" ht="20.2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N215" s="55"/>
      <c r="O215" s="55"/>
      <c r="P215" s="55"/>
      <c r="Q215" s="55"/>
      <c r="U215" s="55"/>
    </row>
    <row r="216" spans="1:21" ht="20.2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N216" s="55"/>
      <c r="O216" s="55"/>
      <c r="P216" s="55"/>
      <c r="Q216" s="55"/>
      <c r="U216" s="55"/>
    </row>
    <row r="217" spans="1:21" ht="20.2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N217" s="55"/>
      <c r="O217" s="55"/>
      <c r="P217" s="55"/>
      <c r="Q217" s="55"/>
      <c r="U217" s="55"/>
    </row>
    <row r="218" spans="1:21" ht="20.2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N218" s="55"/>
      <c r="O218" s="55"/>
      <c r="P218" s="55"/>
      <c r="Q218" s="55"/>
      <c r="U218" s="55"/>
    </row>
    <row r="219" spans="1:21" ht="20.2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N219" s="55"/>
      <c r="O219" s="55"/>
      <c r="P219" s="55"/>
      <c r="Q219" s="55"/>
      <c r="U219" s="55"/>
    </row>
    <row r="220" spans="1:21" ht="20.2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N220" s="55"/>
      <c r="O220" s="55"/>
      <c r="P220" s="55"/>
      <c r="Q220" s="55"/>
      <c r="U220" s="55"/>
    </row>
    <row r="221" spans="1:21" ht="20.2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N221" s="55"/>
      <c r="O221" s="55"/>
      <c r="P221" s="55"/>
      <c r="Q221" s="55"/>
      <c r="U221" s="55"/>
    </row>
    <row r="222" spans="1:21" ht="20.2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N222" s="55"/>
      <c r="O222" s="55"/>
      <c r="P222" s="55"/>
      <c r="Q222" s="55"/>
      <c r="U222" s="55"/>
    </row>
    <row r="223" spans="1:21" ht="20.2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N223" s="55"/>
      <c r="O223" s="55"/>
      <c r="P223" s="55"/>
      <c r="Q223" s="55"/>
      <c r="U223" s="55"/>
    </row>
    <row r="224" spans="1:21" ht="20.2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N224" s="55"/>
      <c r="O224" s="55"/>
      <c r="P224" s="55"/>
      <c r="Q224" s="55"/>
      <c r="U224" s="55"/>
    </row>
    <row r="225" spans="1:21" ht="20.2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N225" s="55"/>
      <c r="O225" s="55"/>
      <c r="P225" s="55"/>
      <c r="Q225" s="55"/>
      <c r="U225" s="55"/>
    </row>
    <row r="226" spans="1:21" ht="20.2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N226" s="55"/>
      <c r="O226" s="55"/>
      <c r="P226" s="55"/>
      <c r="Q226" s="55"/>
      <c r="U226" s="55"/>
    </row>
    <row r="227" spans="1:21" ht="20.2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N227" s="55"/>
      <c r="O227" s="55"/>
      <c r="P227" s="55"/>
      <c r="Q227" s="55"/>
      <c r="U227" s="55"/>
    </row>
    <row r="228" spans="1:21" ht="20.2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N228" s="55"/>
      <c r="O228" s="55"/>
      <c r="P228" s="55"/>
      <c r="Q228" s="55"/>
      <c r="U228" s="55"/>
    </row>
    <row r="229" spans="1:21" ht="20.2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N229" s="55"/>
      <c r="O229" s="55"/>
      <c r="P229" s="55"/>
      <c r="Q229" s="55"/>
      <c r="U229" s="55"/>
    </row>
    <row r="230" spans="1:21" ht="20.2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N230" s="55"/>
      <c r="O230" s="55"/>
      <c r="P230" s="55"/>
      <c r="Q230" s="55"/>
      <c r="U230" s="55"/>
    </row>
    <row r="231" spans="1:21" ht="20.2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N231" s="55"/>
      <c r="O231" s="55"/>
      <c r="P231" s="55"/>
      <c r="Q231" s="55"/>
      <c r="U231" s="55"/>
    </row>
    <row r="232" spans="1:21" ht="20.2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N232" s="55"/>
      <c r="O232" s="55"/>
      <c r="P232" s="55"/>
      <c r="Q232" s="55"/>
      <c r="U232" s="55"/>
    </row>
    <row r="233" spans="1:21" ht="20.2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N233" s="55"/>
      <c r="O233" s="55"/>
      <c r="P233" s="55"/>
      <c r="Q233" s="55"/>
      <c r="U233" s="55"/>
    </row>
    <row r="234" spans="1:21" ht="20.2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N234" s="55"/>
      <c r="O234" s="55"/>
      <c r="P234" s="55"/>
      <c r="Q234" s="55"/>
      <c r="U234" s="55"/>
    </row>
    <row r="235" spans="1:21" ht="20.2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N235" s="55"/>
      <c r="O235" s="55"/>
      <c r="P235" s="55"/>
      <c r="Q235" s="55"/>
      <c r="U235" s="55"/>
    </row>
    <row r="236" spans="1:21" ht="20.2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N236" s="55"/>
      <c r="O236" s="55"/>
      <c r="P236" s="55"/>
      <c r="Q236" s="55"/>
      <c r="U236" s="55"/>
    </row>
    <row r="237" spans="1:21" ht="20.2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N237" s="55"/>
      <c r="O237" s="55"/>
      <c r="P237" s="55"/>
      <c r="Q237" s="55"/>
      <c r="U237" s="55"/>
    </row>
    <row r="238" spans="1:21" ht="20.2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N238" s="55"/>
      <c r="O238" s="55"/>
      <c r="P238" s="55"/>
      <c r="Q238" s="55"/>
      <c r="U238" s="55"/>
    </row>
    <row r="239" spans="1:21" ht="20.2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N239" s="55"/>
      <c r="O239" s="55"/>
      <c r="P239" s="55"/>
      <c r="Q239" s="55"/>
      <c r="U239" s="55"/>
    </row>
    <row r="240" spans="1:21" ht="20.2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N240" s="55"/>
      <c r="O240" s="55"/>
      <c r="P240" s="55"/>
      <c r="Q240" s="55"/>
      <c r="U240" s="55"/>
    </row>
    <row r="241" spans="1:21" ht="20.2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N241" s="55"/>
      <c r="O241" s="55"/>
      <c r="P241" s="55"/>
      <c r="Q241" s="55"/>
      <c r="U241" s="55"/>
    </row>
    <row r="242" spans="1:21" ht="20.2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N242" s="55"/>
      <c r="O242" s="55"/>
      <c r="P242" s="55"/>
      <c r="Q242" s="55"/>
      <c r="U242" s="55"/>
    </row>
    <row r="243" spans="1:21" ht="20.2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N243" s="55"/>
      <c r="O243" s="55"/>
      <c r="P243" s="55"/>
      <c r="Q243" s="55"/>
      <c r="U243" s="55"/>
    </row>
    <row r="244" spans="1:21" ht="20.2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N244" s="55"/>
      <c r="O244" s="55"/>
      <c r="P244" s="55"/>
      <c r="Q244" s="55"/>
      <c r="U244" s="55"/>
    </row>
    <row r="245" spans="1:21" ht="20.2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N245" s="55"/>
      <c r="O245" s="55"/>
      <c r="P245" s="55"/>
      <c r="Q245" s="55"/>
      <c r="U245" s="55"/>
    </row>
    <row r="246" spans="1:21" ht="20.2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N246" s="55"/>
      <c r="O246" s="55"/>
      <c r="P246" s="55"/>
      <c r="Q246" s="55"/>
      <c r="U246" s="55"/>
    </row>
    <row r="247" spans="1:21" ht="20.2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N247" s="55"/>
      <c r="O247" s="55"/>
      <c r="P247" s="55"/>
      <c r="Q247" s="55"/>
      <c r="U247" s="55"/>
    </row>
    <row r="248" spans="1:21" ht="20.2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N248" s="55"/>
      <c r="O248" s="55"/>
      <c r="P248" s="55"/>
      <c r="Q248" s="55"/>
      <c r="U248" s="55"/>
    </row>
    <row r="249" spans="1:21" ht="20.2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N249" s="55"/>
      <c r="O249" s="55"/>
      <c r="P249" s="55"/>
      <c r="Q249" s="55"/>
      <c r="U249" s="55"/>
    </row>
    <row r="250" spans="1:21" ht="20.2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N250" s="55"/>
      <c r="O250" s="55"/>
      <c r="P250" s="55"/>
      <c r="Q250" s="55"/>
      <c r="U250" s="55"/>
    </row>
    <row r="251" spans="1:21" ht="20.2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N251" s="55"/>
      <c r="O251" s="55"/>
      <c r="P251" s="55"/>
      <c r="Q251" s="55"/>
      <c r="U251" s="55"/>
    </row>
    <row r="252" spans="1:21" ht="20.2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N252" s="55"/>
      <c r="O252" s="55"/>
      <c r="P252" s="55"/>
      <c r="Q252" s="55"/>
      <c r="U252" s="55"/>
    </row>
    <row r="253" spans="1:21" ht="20.2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N253" s="55"/>
      <c r="O253" s="55"/>
      <c r="P253" s="55"/>
      <c r="Q253" s="55"/>
      <c r="U253" s="55"/>
    </row>
    <row r="254" spans="1:21" ht="20.2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N254" s="55"/>
      <c r="O254" s="55"/>
      <c r="P254" s="55"/>
      <c r="Q254" s="55"/>
      <c r="U254" s="55"/>
    </row>
    <row r="255" spans="1:21" ht="20.2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N255" s="55"/>
      <c r="O255" s="55"/>
      <c r="P255" s="55"/>
      <c r="Q255" s="55"/>
      <c r="U255" s="55"/>
    </row>
    <row r="256" spans="1:21" ht="20.2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N256" s="55"/>
      <c r="O256" s="55"/>
      <c r="P256" s="55"/>
      <c r="Q256" s="55"/>
      <c r="U256" s="55"/>
    </row>
    <row r="257" spans="1:21" ht="20.2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N257" s="55"/>
      <c r="O257" s="55"/>
      <c r="P257" s="55"/>
      <c r="Q257" s="55"/>
      <c r="U257" s="55"/>
    </row>
    <row r="258" spans="1:21" ht="20.2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N258" s="55"/>
      <c r="O258" s="55"/>
      <c r="P258" s="55"/>
      <c r="Q258" s="55"/>
      <c r="U258" s="55"/>
    </row>
    <row r="259" spans="1:21" ht="20.2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N259" s="55"/>
      <c r="O259" s="55"/>
      <c r="P259" s="55"/>
      <c r="Q259" s="55"/>
      <c r="U259" s="55"/>
    </row>
    <row r="260" spans="1:21" ht="20.2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N260" s="55"/>
      <c r="O260" s="55"/>
      <c r="P260" s="55"/>
      <c r="Q260" s="55"/>
      <c r="U260" s="55"/>
    </row>
    <row r="261" spans="1:21" ht="20.2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N261" s="55"/>
      <c r="O261" s="55"/>
      <c r="P261" s="55"/>
      <c r="Q261" s="55"/>
      <c r="U261" s="55"/>
    </row>
    <row r="262" spans="1:21" ht="20.2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N262" s="55"/>
      <c r="O262" s="55"/>
      <c r="P262" s="55"/>
      <c r="Q262" s="55"/>
      <c r="U262" s="55"/>
    </row>
    <row r="263" spans="1:21" ht="20.2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N263" s="55"/>
      <c r="O263" s="55"/>
      <c r="P263" s="55"/>
      <c r="Q263" s="55"/>
      <c r="U263" s="55"/>
    </row>
    <row r="264" spans="1:21" ht="20.2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N264" s="55"/>
      <c r="O264" s="55"/>
      <c r="P264" s="55"/>
      <c r="Q264" s="55"/>
      <c r="U264" s="55"/>
    </row>
    <row r="265" spans="1:21" ht="20.2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N265" s="55"/>
      <c r="O265" s="55"/>
      <c r="P265" s="55"/>
      <c r="Q265" s="55"/>
      <c r="U265" s="55"/>
    </row>
    <row r="266" spans="1:21" ht="20.2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N266" s="55"/>
      <c r="O266" s="55"/>
      <c r="P266" s="55"/>
      <c r="Q266" s="55"/>
      <c r="U266" s="55"/>
    </row>
    <row r="267" spans="1:21" ht="20.2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N267" s="55"/>
      <c r="O267" s="55"/>
      <c r="P267" s="55"/>
      <c r="Q267" s="55"/>
      <c r="U267" s="55"/>
    </row>
    <row r="268" spans="1:21" ht="20.2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N268" s="55"/>
      <c r="O268" s="55"/>
      <c r="P268" s="55"/>
      <c r="Q268" s="55"/>
      <c r="U268" s="55"/>
    </row>
    <row r="269" spans="1:21" ht="20.2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N269" s="55"/>
      <c r="O269" s="55"/>
      <c r="P269" s="55"/>
      <c r="Q269" s="55"/>
      <c r="U269" s="55"/>
    </row>
    <row r="270" spans="1:21" ht="20.2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N270" s="55"/>
      <c r="O270" s="55"/>
      <c r="P270" s="55"/>
      <c r="Q270" s="55"/>
      <c r="U270" s="55"/>
    </row>
    <row r="271" spans="1:21" ht="20.2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N271" s="55"/>
      <c r="O271" s="55"/>
      <c r="P271" s="55"/>
      <c r="Q271" s="55"/>
      <c r="U271" s="55"/>
    </row>
    <row r="272" spans="1:21" ht="20.2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N272" s="55"/>
      <c r="O272" s="55"/>
      <c r="P272" s="55"/>
      <c r="Q272" s="55"/>
      <c r="U272" s="55"/>
    </row>
    <row r="273" spans="1:21" ht="20.2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N273" s="55"/>
      <c r="O273" s="55"/>
      <c r="P273" s="55"/>
      <c r="Q273" s="55"/>
      <c r="U273" s="55"/>
    </row>
    <row r="274" spans="1:21" ht="20.2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N274" s="55"/>
      <c r="O274" s="55"/>
      <c r="P274" s="55"/>
      <c r="Q274" s="55"/>
      <c r="U274" s="55"/>
    </row>
    <row r="275" spans="1:21" ht="20.2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N275" s="55"/>
      <c r="O275" s="55"/>
      <c r="P275" s="55"/>
      <c r="Q275" s="55"/>
      <c r="U275" s="55"/>
    </row>
    <row r="276" spans="1:21" ht="20.2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N276" s="55"/>
      <c r="O276" s="55"/>
      <c r="P276" s="55"/>
      <c r="Q276" s="55"/>
      <c r="U276" s="55"/>
    </row>
    <row r="277" spans="1:21" ht="20.2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N277" s="55"/>
      <c r="O277" s="55"/>
      <c r="P277" s="55"/>
      <c r="Q277" s="55"/>
      <c r="U277" s="55"/>
    </row>
    <row r="278" spans="1:21" ht="20.2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N278" s="55"/>
      <c r="O278" s="55"/>
      <c r="P278" s="55"/>
      <c r="Q278" s="55"/>
      <c r="U278" s="55"/>
    </row>
    <row r="279" spans="1:21" ht="20.2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N279" s="55"/>
      <c r="O279" s="55"/>
      <c r="P279" s="55"/>
      <c r="Q279" s="55"/>
      <c r="U279" s="55"/>
    </row>
    <row r="280" spans="1:21" ht="20.2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N280" s="55"/>
      <c r="O280" s="55"/>
      <c r="P280" s="55"/>
      <c r="Q280" s="55"/>
      <c r="U280" s="55"/>
    </row>
    <row r="281" spans="1:21" ht="20.2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N281" s="55"/>
      <c r="O281" s="55"/>
      <c r="P281" s="55"/>
      <c r="Q281" s="55"/>
      <c r="U281" s="55"/>
    </row>
    <row r="282" spans="1:21" ht="20.2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N282" s="55"/>
      <c r="O282" s="55"/>
      <c r="P282" s="55"/>
      <c r="Q282" s="55"/>
      <c r="U282" s="55"/>
    </row>
    <row r="283" spans="1:21" ht="20.2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N283" s="55"/>
      <c r="O283" s="55"/>
      <c r="P283" s="55"/>
      <c r="Q283" s="55"/>
      <c r="U283" s="55"/>
    </row>
    <row r="284" spans="1:21" ht="20.2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N284" s="55"/>
      <c r="O284" s="55"/>
      <c r="P284" s="55"/>
      <c r="Q284" s="55"/>
      <c r="U284" s="55"/>
    </row>
    <row r="285" spans="1:21" ht="20.2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N285" s="55"/>
      <c r="O285" s="55"/>
      <c r="P285" s="55"/>
      <c r="Q285" s="55"/>
      <c r="U285" s="55"/>
    </row>
    <row r="286" spans="1:21" ht="20.2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N286" s="55"/>
      <c r="O286" s="55"/>
      <c r="P286" s="55"/>
      <c r="Q286" s="55"/>
      <c r="U286" s="55"/>
    </row>
    <row r="287" spans="1:21" ht="20.2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N287" s="55"/>
      <c r="O287" s="55"/>
      <c r="P287" s="55"/>
      <c r="Q287" s="55"/>
      <c r="U287" s="55"/>
    </row>
    <row r="288" spans="1:21" ht="20.2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N288" s="55"/>
      <c r="O288" s="55"/>
      <c r="P288" s="55"/>
      <c r="Q288" s="55"/>
      <c r="U288" s="55"/>
    </row>
    <row r="289" spans="1:21" ht="20.2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N289" s="55"/>
      <c r="O289" s="55"/>
      <c r="P289" s="55"/>
      <c r="Q289" s="55"/>
      <c r="U289" s="55"/>
    </row>
    <row r="290" spans="1:21" ht="20.2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N290" s="55"/>
      <c r="O290" s="55"/>
      <c r="P290" s="55"/>
      <c r="Q290" s="55"/>
      <c r="U290" s="55"/>
    </row>
    <row r="291" spans="1:21" ht="20.2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N291" s="55"/>
      <c r="O291" s="55"/>
      <c r="P291" s="55"/>
      <c r="Q291" s="55"/>
      <c r="U291" s="55"/>
    </row>
    <row r="292" spans="1:21" ht="20.2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N292" s="55"/>
      <c r="O292" s="55"/>
      <c r="P292" s="55"/>
      <c r="Q292" s="55"/>
      <c r="U292" s="55"/>
    </row>
    <row r="293" spans="1:21" ht="20.2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N293" s="55"/>
      <c r="O293" s="55"/>
      <c r="P293" s="55"/>
      <c r="Q293" s="55"/>
      <c r="U293" s="55"/>
    </row>
    <row r="294" spans="1:21" ht="20.2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N294" s="55"/>
      <c r="O294" s="55"/>
      <c r="P294" s="55"/>
      <c r="Q294" s="55"/>
      <c r="U294" s="55"/>
    </row>
    <row r="295" spans="1:21" ht="20.2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N295" s="55"/>
      <c r="O295" s="55"/>
      <c r="P295" s="55"/>
      <c r="Q295" s="55"/>
      <c r="U295" s="55"/>
    </row>
    <row r="296" spans="1:21" ht="20.2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N296" s="55"/>
      <c r="O296" s="55"/>
      <c r="P296" s="55"/>
      <c r="Q296" s="55"/>
      <c r="U296" s="55"/>
    </row>
    <row r="297" spans="1:21" ht="20.2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N297" s="55"/>
      <c r="O297" s="55"/>
      <c r="P297" s="55"/>
      <c r="Q297" s="55"/>
      <c r="U297" s="55"/>
    </row>
    <row r="298" spans="1:21" ht="20.2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N298" s="55"/>
      <c r="O298" s="55"/>
      <c r="P298" s="55"/>
      <c r="Q298" s="55"/>
      <c r="U298" s="55"/>
    </row>
    <row r="299" spans="1:21" ht="20.2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N299" s="55"/>
      <c r="O299" s="55"/>
      <c r="P299" s="55"/>
      <c r="Q299" s="55"/>
      <c r="U299" s="55"/>
    </row>
    <row r="300" spans="1:21" ht="20.2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N300" s="55"/>
      <c r="O300" s="55"/>
      <c r="P300" s="55"/>
      <c r="Q300" s="55"/>
      <c r="U300" s="55"/>
    </row>
    <row r="301" spans="1:21" ht="20.2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N301" s="55"/>
      <c r="O301" s="55"/>
      <c r="P301" s="55"/>
      <c r="Q301" s="55"/>
      <c r="U301" s="55"/>
    </row>
    <row r="302" spans="1:21" ht="20.2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N302" s="55"/>
      <c r="O302" s="55"/>
      <c r="P302" s="55"/>
      <c r="Q302" s="55"/>
      <c r="U302" s="55"/>
    </row>
    <row r="303" spans="1:21" ht="20.2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N303" s="55"/>
      <c r="O303" s="55"/>
      <c r="P303" s="55"/>
      <c r="Q303" s="55"/>
      <c r="U303" s="55"/>
    </row>
    <row r="304" spans="1:21" ht="20.2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N304" s="55"/>
      <c r="O304" s="55"/>
      <c r="P304" s="55"/>
      <c r="Q304" s="55"/>
      <c r="U304" s="55"/>
    </row>
    <row r="305" spans="1:21" ht="20.2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N305" s="55"/>
      <c r="O305" s="55"/>
      <c r="P305" s="55"/>
      <c r="Q305" s="55"/>
      <c r="U305" s="55"/>
    </row>
    <row r="306" spans="1:21" ht="20.2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N306" s="55"/>
      <c r="O306" s="55"/>
      <c r="P306" s="55"/>
      <c r="Q306" s="55"/>
      <c r="U306" s="55"/>
    </row>
    <row r="307" spans="1:21" ht="20.2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N307" s="55"/>
      <c r="O307" s="55"/>
      <c r="P307" s="55"/>
      <c r="Q307" s="55"/>
      <c r="U307" s="55"/>
    </row>
    <row r="308" spans="1:21" ht="20.2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N308" s="55"/>
      <c r="O308" s="55"/>
      <c r="P308" s="55"/>
      <c r="Q308" s="55"/>
      <c r="U308" s="55"/>
    </row>
    <row r="309" spans="1:21" ht="20.2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N309" s="55"/>
      <c r="O309" s="55"/>
      <c r="P309" s="55"/>
      <c r="Q309" s="55"/>
      <c r="U309" s="55"/>
    </row>
    <row r="310" spans="1:21" ht="20.2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N310" s="55"/>
      <c r="O310" s="55"/>
      <c r="P310" s="55"/>
      <c r="Q310" s="55"/>
      <c r="U310" s="55"/>
    </row>
    <row r="311" spans="1:21" ht="20.2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N311" s="55"/>
      <c r="O311" s="55"/>
      <c r="P311" s="55"/>
      <c r="Q311" s="55"/>
      <c r="U311" s="55"/>
    </row>
    <row r="312" spans="1:21" ht="20.2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N312" s="55"/>
      <c r="O312" s="55"/>
      <c r="P312" s="55"/>
      <c r="Q312" s="55"/>
      <c r="U312" s="55"/>
    </row>
    <row r="313" spans="1:21" ht="20.2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N313" s="55"/>
      <c r="O313" s="55"/>
      <c r="P313" s="55"/>
      <c r="Q313" s="55"/>
      <c r="U313" s="55"/>
    </row>
    <row r="314" spans="1:21" ht="20.2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N314" s="55"/>
      <c r="O314" s="55"/>
      <c r="P314" s="55"/>
      <c r="Q314" s="55"/>
      <c r="U314" s="55"/>
    </row>
    <row r="315" spans="1:21" ht="20.2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N315" s="55"/>
      <c r="O315" s="55"/>
      <c r="P315" s="55"/>
      <c r="Q315" s="55"/>
      <c r="U315" s="55"/>
    </row>
    <row r="316" spans="1:21" ht="20.2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N316" s="55"/>
      <c r="O316" s="55"/>
      <c r="P316" s="55"/>
      <c r="Q316" s="55"/>
      <c r="U316" s="55"/>
    </row>
    <row r="317" spans="1:21" ht="20.2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N317" s="55"/>
      <c r="O317" s="55"/>
      <c r="P317" s="55"/>
      <c r="Q317" s="55"/>
      <c r="U317" s="55"/>
    </row>
    <row r="318" spans="1:21" ht="20.2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N318" s="55"/>
      <c r="O318" s="55"/>
      <c r="P318" s="55"/>
      <c r="Q318" s="55"/>
      <c r="U318" s="55"/>
    </row>
    <row r="319" spans="1:21" ht="20.2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N319" s="55"/>
      <c r="O319" s="55"/>
      <c r="P319" s="55"/>
      <c r="Q319" s="55"/>
      <c r="U319" s="55"/>
    </row>
    <row r="320" spans="1:21" ht="20.2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N320" s="55"/>
      <c r="O320" s="55"/>
      <c r="P320" s="55"/>
      <c r="Q320" s="55"/>
      <c r="U320" s="55"/>
    </row>
    <row r="321" spans="1:21" ht="20.2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N321" s="55"/>
      <c r="O321" s="55"/>
      <c r="P321" s="55"/>
      <c r="Q321" s="55"/>
      <c r="U321" s="55"/>
    </row>
    <row r="322" spans="1:21" ht="20.2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N322" s="55"/>
      <c r="O322" s="55"/>
      <c r="P322" s="55"/>
      <c r="Q322" s="55"/>
      <c r="U322" s="55"/>
    </row>
    <row r="323" spans="1:21" ht="20.2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N323" s="55"/>
      <c r="O323" s="55"/>
      <c r="P323" s="55"/>
      <c r="Q323" s="55"/>
      <c r="U323" s="55"/>
    </row>
    <row r="324" spans="1:21" ht="20.2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N324" s="55"/>
      <c r="O324" s="55"/>
      <c r="P324" s="55"/>
      <c r="Q324" s="55"/>
      <c r="U324" s="55"/>
    </row>
    <row r="325" spans="1:21" ht="20.2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N325" s="55"/>
      <c r="O325" s="55"/>
      <c r="P325" s="55"/>
      <c r="Q325" s="55"/>
      <c r="U325" s="55"/>
    </row>
    <row r="326" spans="1:21" ht="20.2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N326" s="55"/>
      <c r="O326" s="55"/>
      <c r="P326" s="55"/>
      <c r="Q326" s="55"/>
      <c r="U326" s="55"/>
    </row>
    <row r="327" spans="1:21" ht="20.2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N327" s="55"/>
      <c r="O327" s="55"/>
      <c r="P327" s="55"/>
      <c r="Q327" s="55"/>
      <c r="U327" s="55"/>
    </row>
    <row r="328" spans="1:21" ht="20.2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N328" s="55"/>
      <c r="O328" s="55"/>
      <c r="P328" s="55"/>
      <c r="Q328" s="55"/>
      <c r="U328" s="55"/>
    </row>
    <row r="329" spans="1:21" ht="20.2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N329" s="55"/>
      <c r="O329" s="55"/>
      <c r="P329" s="55"/>
      <c r="Q329" s="55"/>
      <c r="U329" s="55"/>
    </row>
    <row r="330" spans="1:21" ht="20.2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N330" s="55"/>
      <c r="O330" s="55"/>
      <c r="P330" s="55"/>
      <c r="Q330" s="55"/>
      <c r="U330" s="55"/>
    </row>
    <row r="331" spans="1:21" ht="20.2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N331" s="55"/>
      <c r="O331" s="55"/>
      <c r="P331" s="55"/>
      <c r="Q331" s="55"/>
      <c r="U331" s="55"/>
    </row>
    <row r="332" spans="1:21" ht="20.2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N332" s="55"/>
      <c r="O332" s="55"/>
      <c r="P332" s="55"/>
      <c r="Q332" s="55"/>
      <c r="U332" s="55"/>
    </row>
    <row r="333" spans="1:21" ht="20.2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N333" s="55"/>
      <c r="O333" s="55"/>
      <c r="P333" s="55"/>
      <c r="Q333" s="55"/>
      <c r="U333" s="55"/>
    </row>
    <row r="334" spans="1:21" ht="20.2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N334" s="55"/>
      <c r="O334" s="55"/>
      <c r="P334" s="55"/>
      <c r="Q334" s="55"/>
      <c r="U334" s="55"/>
    </row>
    <row r="335" spans="1:21" ht="20.2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N335" s="55"/>
      <c r="O335" s="55"/>
      <c r="P335" s="55"/>
      <c r="Q335" s="55"/>
      <c r="U335" s="55"/>
    </row>
    <row r="336" spans="1:21" ht="20.2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N336" s="55"/>
      <c r="O336" s="55"/>
      <c r="P336" s="55"/>
      <c r="Q336" s="55"/>
      <c r="U336" s="55"/>
    </row>
    <row r="337" spans="1:21" ht="20.2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N337" s="55"/>
      <c r="O337" s="55"/>
      <c r="P337" s="55"/>
      <c r="Q337" s="55"/>
      <c r="U337" s="55"/>
    </row>
    <row r="338" spans="1:21" ht="20.2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N338" s="55"/>
      <c r="O338" s="55"/>
      <c r="P338" s="55"/>
      <c r="Q338" s="55"/>
      <c r="U338" s="55"/>
    </row>
    <row r="339" spans="1:21" ht="20.2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N339" s="55"/>
      <c r="O339" s="55"/>
      <c r="P339" s="55"/>
      <c r="Q339" s="55"/>
      <c r="U339" s="55"/>
    </row>
    <row r="340" spans="1:21" ht="20.2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N340" s="55"/>
      <c r="O340" s="55"/>
      <c r="P340" s="55"/>
      <c r="Q340" s="55"/>
      <c r="U340" s="55"/>
    </row>
    <row r="341" spans="1:21" ht="20.2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N341" s="55"/>
      <c r="O341" s="55"/>
      <c r="P341" s="55"/>
      <c r="Q341" s="55"/>
      <c r="U341" s="55"/>
    </row>
    <row r="342" spans="1:21" ht="20.2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N342" s="55"/>
      <c r="O342" s="55"/>
      <c r="P342" s="55"/>
      <c r="Q342" s="55"/>
      <c r="U342" s="55"/>
    </row>
    <row r="343" spans="1:21" ht="20.2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N343" s="55"/>
      <c r="O343" s="55"/>
      <c r="P343" s="55"/>
      <c r="Q343" s="55"/>
      <c r="U343" s="55"/>
    </row>
    <row r="344" spans="1:21" ht="20.2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N344" s="55"/>
      <c r="O344" s="55"/>
      <c r="P344" s="55"/>
      <c r="Q344" s="55"/>
      <c r="U344" s="55"/>
    </row>
    <row r="345" spans="1:21" ht="20.2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N345" s="55"/>
      <c r="O345" s="55"/>
      <c r="P345" s="55"/>
      <c r="Q345" s="55"/>
      <c r="U345" s="55"/>
    </row>
    <row r="346" spans="1:21" ht="20.2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N346" s="55"/>
      <c r="O346" s="55"/>
      <c r="P346" s="55"/>
      <c r="Q346" s="55"/>
      <c r="U346" s="55"/>
    </row>
    <row r="347" spans="1:21" ht="20.2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N347" s="55"/>
      <c r="O347" s="55"/>
      <c r="P347" s="55"/>
      <c r="Q347" s="55"/>
      <c r="U347" s="55"/>
    </row>
    <row r="348" spans="1:21" ht="20.2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N348" s="55"/>
      <c r="O348" s="55"/>
      <c r="P348" s="55"/>
      <c r="Q348" s="55"/>
      <c r="U348" s="55"/>
    </row>
    <row r="349" spans="1:21" ht="20.2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N349" s="55"/>
      <c r="O349" s="55"/>
      <c r="P349" s="55"/>
      <c r="Q349" s="55"/>
      <c r="U349" s="55"/>
    </row>
    <row r="350" spans="1:21" ht="20.2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N350" s="55"/>
      <c r="O350" s="55"/>
      <c r="P350" s="55"/>
      <c r="Q350" s="55"/>
      <c r="U350" s="55"/>
    </row>
    <row r="351" spans="1:21" ht="20.2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N351" s="55"/>
      <c r="O351" s="55"/>
      <c r="P351" s="55"/>
      <c r="Q351" s="55"/>
      <c r="U351" s="55"/>
    </row>
    <row r="352" spans="1:21" ht="20.2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N352" s="55"/>
      <c r="O352" s="55"/>
      <c r="P352" s="55"/>
      <c r="Q352" s="55"/>
      <c r="U352" s="55"/>
    </row>
    <row r="353" spans="1:21" ht="20.2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N353" s="55"/>
      <c r="O353" s="55"/>
      <c r="P353" s="55"/>
      <c r="Q353" s="55"/>
      <c r="U353" s="55"/>
    </row>
    <row r="354" spans="1:21" ht="20.2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N354" s="55"/>
      <c r="O354" s="55"/>
      <c r="P354" s="55"/>
      <c r="Q354" s="55"/>
      <c r="U354" s="55"/>
    </row>
    <row r="355" spans="1:21" ht="20.2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N355" s="55"/>
      <c r="O355" s="55"/>
      <c r="P355" s="55"/>
      <c r="Q355" s="55"/>
      <c r="U355" s="55"/>
    </row>
    <row r="356" spans="1:21" ht="20.2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N356" s="55"/>
      <c r="O356" s="55"/>
      <c r="P356" s="55"/>
      <c r="Q356" s="55"/>
      <c r="U356" s="55"/>
    </row>
    <row r="357" spans="1:21" ht="20.2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N357" s="55"/>
      <c r="O357" s="55"/>
      <c r="P357" s="55"/>
      <c r="Q357" s="55"/>
      <c r="U357" s="55"/>
    </row>
    <row r="358" spans="1:21" ht="20.2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N358" s="55"/>
      <c r="O358" s="55"/>
      <c r="P358" s="55"/>
      <c r="Q358" s="55"/>
      <c r="U358" s="55"/>
    </row>
    <row r="359" spans="1:21" ht="20.2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N359" s="55"/>
      <c r="O359" s="55"/>
      <c r="P359" s="55"/>
      <c r="Q359" s="55"/>
      <c r="U359" s="55"/>
    </row>
    <row r="360" spans="1:21" ht="20.2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N360" s="55"/>
      <c r="O360" s="55"/>
      <c r="P360" s="55"/>
      <c r="Q360" s="55"/>
      <c r="U360" s="55"/>
    </row>
    <row r="361" spans="1:21" ht="20.2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N361" s="55"/>
      <c r="O361" s="55"/>
      <c r="P361" s="55"/>
      <c r="Q361" s="55"/>
      <c r="U361" s="55"/>
    </row>
    <row r="362" spans="1:21" ht="20.2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N362" s="55"/>
      <c r="O362" s="55"/>
      <c r="P362" s="55"/>
      <c r="Q362" s="55"/>
      <c r="U362" s="55"/>
    </row>
    <row r="363" spans="1:21" ht="20.2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N363" s="55"/>
      <c r="O363" s="55"/>
      <c r="P363" s="55"/>
      <c r="Q363" s="55"/>
      <c r="U363" s="55"/>
    </row>
    <row r="364" spans="1:21" ht="20.2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N364" s="55"/>
      <c r="O364" s="55"/>
      <c r="P364" s="55"/>
      <c r="Q364" s="55"/>
      <c r="U364" s="55"/>
    </row>
    <row r="365" spans="1:21" ht="20.2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N365" s="55"/>
      <c r="O365" s="55"/>
      <c r="P365" s="55"/>
      <c r="Q365" s="55"/>
      <c r="U365" s="55"/>
    </row>
    <row r="366" spans="1:21" ht="20.2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N366" s="55"/>
      <c r="O366" s="55"/>
      <c r="P366" s="55"/>
      <c r="Q366" s="55"/>
      <c r="U366" s="55"/>
    </row>
    <row r="367" spans="1:21" ht="20.2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N367" s="55"/>
      <c r="O367" s="55"/>
      <c r="P367" s="55"/>
      <c r="Q367" s="55"/>
      <c r="U367" s="55"/>
    </row>
    <row r="368" spans="1:21" ht="20.2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N368" s="55"/>
      <c r="O368" s="55"/>
      <c r="P368" s="55"/>
      <c r="Q368" s="55"/>
      <c r="U368" s="55"/>
    </row>
    <row r="369" spans="1:21" ht="20.2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N369" s="55"/>
      <c r="O369" s="55"/>
      <c r="P369" s="55"/>
      <c r="Q369" s="55"/>
      <c r="U369" s="55"/>
    </row>
    <row r="370" spans="1:21" ht="20.2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N370" s="55"/>
      <c r="O370" s="55"/>
      <c r="P370" s="55"/>
      <c r="Q370" s="55"/>
      <c r="U370" s="55"/>
    </row>
    <row r="371" spans="1:21" ht="20.2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N371" s="55"/>
      <c r="O371" s="55"/>
      <c r="P371" s="55"/>
      <c r="Q371" s="55"/>
      <c r="U371" s="55"/>
    </row>
    <row r="372" spans="1:21" ht="20.2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N372" s="55"/>
      <c r="O372" s="55"/>
      <c r="P372" s="55"/>
      <c r="Q372" s="55"/>
      <c r="U372" s="55"/>
    </row>
    <row r="373" spans="1:21" ht="20.2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N373" s="55"/>
      <c r="O373" s="55"/>
      <c r="P373" s="55"/>
      <c r="Q373" s="55"/>
      <c r="U373" s="55"/>
    </row>
    <row r="374" spans="1:21" ht="20.2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N374" s="55"/>
      <c r="O374" s="55"/>
      <c r="P374" s="55"/>
      <c r="Q374" s="55"/>
      <c r="U374" s="55"/>
    </row>
    <row r="375" spans="1:21" ht="20.2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N375" s="55"/>
      <c r="O375" s="55"/>
      <c r="P375" s="55"/>
      <c r="Q375" s="55"/>
      <c r="U375" s="55"/>
    </row>
    <row r="376" spans="1:21" ht="20.2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N376" s="55"/>
      <c r="O376" s="55"/>
      <c r="P376" s="55"/>
      <c r="Q376" s="55"/>
      <c r="U376" s="55"/>
    </row>
    <row r="377" spans="1:21" ht="20.2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N377" s="55"/>
      <c r="O377" s="55"/>
      <c r="P377" s="55"/>
      <c r="Q377" s="55"/>
      <c r="U377" s="55"/>
    </row>
    <row r="378" spans="1:21" ht="20.2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N378" s="55"/>
      <c r="O378" s="55"/>
      <c r="P378" s="55"/>
      <c r="Q378" s="55"/>
      <c r="U378" s="55"/>
    </row>
    <row r="379" spans="1:21" ht="20.2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N379" s="55"/>
      <c r="O379" s="55"/>
      <c r="P379" s="55"/>
      <c r="Q379" s="55"/>
      <c r="U379" s="55"/>
    </row>
    <row r="380" spans="1:21" ht="20.2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N380" s="55"/>
      <c r="O380" s="55"/>
      <c r="P380" s="55"/>
      <c r="Q380" s="55"/>
      <c r="U380" s="55"/>
    </row>
    <row r="381" spans="1:21" ht="20.2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N381" s="55"/>
      <c r="O381" s="55"/>
      <c r="P381" s="55"/>
      <c r="Q381" s="55"/>
      <c r="U381" s="55"/>
    </row>
    <row r="382" spans="1:21" ht="20.2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N382" s="55"/>
      <c r="O382" s="55"/>
      <c r="P382" s="55"/>
      <c r="Q382" s="55"/>
      <c r="U382" s="55"/>
    </row>
    <row r="383" spans="1:21" ht="20.2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N383" s="55"/>
      <c r="O383" s="55"/>
      <c r="P383" s="55"/>
      <c r="Q383" s="55"/>
      <c r="U383" s="55"/>
    </row>
    <row r="384" spans="1:21" ht="20.2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N384" s="55"/>
      <c r="O384" s="55"/>
      <c r="P384" s="55"/>
      <c r="Q384" s="55"/>
      <c r="U384" s="55"/>
    </row>
    <row r="385" spans="1:21" ht="20.2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N385" s="55"/>
      <c r="O385" s="55"/>
      <c r="P385" s="55"/>
      <c r="Q385" s="55"/>
      <c r="U385" s="55"/>
    </row>
    <row r="386" spans="1:21" ht="20.2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N386" s="55"/>
      <c r="O386" s="55"/>
      <c r="P386" s="55"/>
      <c r="Q386" s="55"/>
      <c r="U386" s="55"/>
    </row>
    <row r="387" spans="1:21" ht="20.2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N387" s="55"/>
      <c r="O387" s="55"/>
      <c r="P387" s="55"/>
      <c r="Q387" s="55"/>
      <c r="U387" s="55"/>
    </row>
    <row r="388" spans="1:21" ht="20.2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N388" s="55"/>
      <c r="O388" s="55"/>
      <c r="P388" s="55"/>
      <c r="Q388" s="55"/>
      <c r="U388" s="55"/>
    </row>
    <row r="389" spans="1:21" ht="20.2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N389" s="55"/>
      <c r="O389" s="55"/>
      <c r="P389" s="55"/>
      <c r="Q389" s="55"/>
      <c r="U389" s="55"/>
    </row>
    <row r="390" spans="1:21" ht="20.2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N390" s="55"/>
      <c r="O390" s="55"/>
      <c r="P390" s="55"/>
      <c r="Q390" s="55"/>
      <c r="U390" s="55"/>
    </row>
    <row r="391" spans="1:21" ht="20.2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N391" s="55"/>
      <c r="O391" s="55"/>
      <c r="P391" s="55"/>
      <c r="Q391" s="55"/>
      <c r="U391" s="55"/>
    </row>
    <row r="392" spans="1:21" ht="20.2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N392" s="55"/>
      <c r="O392" s="55"/>
      <c r="P392" s="55"/>
      <c r="Q392" s="55"/>
      <c r="U392" s="55"/>
    </row>
    <row r="393" spans="1:21" ht="20.2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N393" s="55"/>
      <c r="O393" s="55"/>
      <c r="P393" s="55"/>
      <c r="Q393" s="55"/>
      <c r="U393" s="55"/>
    </row>
    <row r="394" spans="1:21" ht="20.2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N394" s="55"/>
      <c r="O394" s="55"/>
      <c r="P394" s="55"/>
      <c r="Q394" s="55"/>
      <c r="U394" s="55"/>
    </row>
    <row r="395" spans="1:21" ht="20.2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N395" s="55"/>
      <c r="O395" s="55"/>
      <c r="P395" s="55"/>
      <c r="Q395" s="55"/>
      <c r="U395" s="55"/>
    </row>
    <row r="396" spans="1:21" ht="20.2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N396" s="55"/>
      <c r="O396" s="55"/>
      <c r="P396" s="55"/>
      <c r="Q396" s="55"/>
      <c r="U396" s="55"/>
    </row>
    <row r="397" spans="1:21" ht="20.2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N397" s="55"/>
      <c r="O397" s="55"/>
      <c r="P397" s="55"/>
      <c r="Q397" s="55"/>
      <c r="U397" s="55"/>
    </row>
    <row r="398" spans="1:21" ht="20.2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N398" s="55"/>
      <c r="O398" s="55"/>
      <c r="P398" s="55"/>
      <c r="Q398" s="55"/>
      <c r="U398" s="55"/>
    </row>
    <row r="399" spans="1:21" ht="20.2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N399" s="55"/>
      <c r="O399" s="55"/>
      <c r="P399" s="55"/>
      <c r="Q399" s="55"/>
      <c r="U399" s="55"/>
    </row>
    <row r="400" spans="1:21" ht="20.2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N400" s="55"/>
      <c r="O400" s="55"/>
      <c r="P400" s="55"/>
      <c r="Q400" s="55"/>
      <c r="U400" s="55"/>
    </row>
    <row r="401" spans="1:21" ht="20.2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N401" s="55"/>
      <c r="O401" s="55"/>
      <c r="P401" s="55"/>
      <c r="Q401" s="55"/>
      <c r="U401" s="55"/>
    </row>
    <row r="402" spans="1:21" ht="20.2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N402" s="55"/>
      <c r="O402" s="55"/>
      <c r="P402" s="55"/>
      <c r="Q402" s="55"/>
      <c r="U402" s="55"/>
    </row>
    <row r="403" spans="1:21" ht="20.2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N403" s="55"/>
      <c r="O403" s="55"/>
      <c r="P403" s="55"/>
      <c r="Q403" s="55"/>
      <c r="U403" s="55"/>
    </row>
    <row r="404" spans="1:21" ht="20.2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N404" s="55"/>
      <c r="O404" s="55"/>
      <c r="P404" s="55"/>
      <c r="Q404" s="55"/>
      <c r="U404" s="55"/>
    </row>
    <row r="405" spans="1:21" ht="20.2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N405" s="55"/>
      <c r="O405" s="55"/>
      <c r="P405" s="55"/>
      <c r="Q405" s="55"/>
      <c r="U405" s="55"/>
    </row>
    <row r="406" spans="1:21" ht="20.2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N406" s="55"/>
      <c r="O406" s="55"/>
      <c r="P406" s="55"/>
      <c r="Q406" s="55"/>
      <c r="U406" s="55"/>
    </row>
    <row r="407" spans="1:21" ht="20.2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N407" s="55"/>
      <c r="O407" s="55"/>
      <c r="P407" s="55"/>
      <c r="Q407" s="55"/>
      <c r="U407" s="55"/>
    </row>
    <row r="408" spans="1:21" ht="20.2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N408" s="55"/>
      <c r="O408" s="55"/>
      <c r="P408" s="55"/>
      <c r="Q408" s="55"/>
      <c r="U408" s="55"/>
    </row>
    <row r="409" spans="1:21" ht="20.2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N409" s="55"/>
      <c r="O409" s="55"/>
      <c r="P409" s="55"/>
      <c r="Q409" s="55"/>
      <c r="U409" s="55"/>
    </row>
    <row r="410" spans="1:21" ht="20.2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N410" s="55"/>
      <c r="O410" s="55"/>
      <c r="P410" s="55"/>
      <c r="Q410" s="55"/>
      <c r="U410" s="55"/>
    </row>
    <row r="411" spans="1:21" ht="20.2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N411" s="55"/>
      <c r="O411" s="55"/>
      <c r="P411" s="55"/>
      <c r="Q411" s="55"/>
      <c r="U411" s="55"/>
    </row>
    <row r="412" spans="1:21" ht="20.2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N412" s="55"/>
      <c r="O412" s="55"/>
      <c r="P412" s="55"/>
      <c r="Q412" s="55"/>
      <c r="U412" s="55"/>
    </row>
    <row r="413" spans="1:21" ht="20.2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N413" s="55"/>
      <c r="O413" s="55"/>
      <c r="P413" s="55"/>
      <c r="Q413" s="55"/>
      <c r="U413" s="55"/>
    </row>
    <row r="414" spans="1:21" ht="20.2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N414" s="55"/>
      <c r="O414" s="55"/>
      <c r="P414" s="55"/>
      <c r="Q414" s="55"/>
      <c r="U414" s="55"/>
    </row>
    <row r="415" spans="1:21" ht="20.2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N415" s="55"/>
      <c r="O415" s="55"/>
      <c r="P415" s="55"/>
      <c r="Q415" s="55"/>
      <c r="U415" s="55"/>
    </row>
    <row r="416" spans="1:21" ht="20.2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N416" s="55"/>
      <c r="O416" s="55"/>
      <c r="P416" s="55"/>
      <c r="Q416" s="55"/>
      <c r="U416" s="55"/>
    </row>
    <row r="417" spans="1:21" ht="20.2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N417" s="55"/>
      <c r="O417" s="55"/>
      <c r="P417" s="55"/>
      <c r="Q417" s="55"/>
      <c r="U417" s="55"/>
    </row>
    <row r="418" spans="1:21" ht="20.2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N418" s="55"/>
      <c r="O418" s="55"/>
      <c r="P418" s="55"/>
      <c r="Q418" s="55"/>
      <c r="U418" s="55"/>
    </row>
    <row r="419" spans="1:21" ht="20.2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N419" s="55"/>
      <c r="O419" s="55"/>
      <c r="P419" s="55"/>
      <c r="Q419" s="55"/>
      <c r="U419" s="55"/>
    </row>
    <row r="420" spans="1:21" ht="20.2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N420" s="55"/>
      <c r="O420" s="55"/>
      <c r="P420" s="55"/>
      <c r="Q420" s="55"/>
      <c r="U420" s="55"/>
    </row>
    <row r="421" spans="1:21" ht="20.2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N421" s="55"/>
      <c r="O421" s="55"/>
      <c r="P421" s="55"/>
      <c r="Q421" s="55"/>
      <c r="U421" s="55"/>
    </row>
    <row r="422" spans="1:21" ht="20.2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N422" s="55"/>
      <c r="O422" s="55"/>
      <c r="P422" s="55"/>
      <c r="Q422" s="55"/>
      <c r="U422" s="55"/>
    </row>
    <row r="423" spans="1:21" ht="20.2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N423" s="55"/>
      <c r="O423" s="55"/>
      <c r="P423" s="55"/>
      <c r="Q423" s="55"/>
      <c r="U423" s="55"/>
    </row>
    <row r="424" spans="1:21" ht="20.2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N424" s="55"/>
      <c r="O424" s="55"/>
      <c r="P424" s="55"/>
      <c r="Q424" s="55"/>
      <c r="U424" s="55"/>
    </row>
    <row r="425" spans="1:21" ht="20.2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N425" s="55"/>
      <c r="O425" s="55"/>
      <c r="P425" s="55"/>
      <c r="Q425" s="55"/>
      <c r="U425" s="55"/>
    </row>
    <row r="426" spans="1:21" ht="20.2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N426" s="55"/>
      <c r="O426" s="55"/>
      <c r="P426" s="55"/>
      <c r="Q426" s="55"/>
      <c r="U426" s="55"/>
    </row>
    <row r="427" spans="1:21" ht="20.2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N427" s="55"/>
      <c r="O427" s="55"/>
      <c r="P427" s="55"/>
      <c r="Q427" s="55"/>
      <c r="U427" s="55"/>
    </row>
    <row r="428" spans="1:21" ht="20.2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N428" s="55"/>
      <c r="O428" s="55"/>
      <c r="P428" s="55"/>
      <c r="Q428" s="55"/>
      <c r="U428" s="55"/>
    </row>
    <row r="429" spans="1:21" ht="20.2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N429" s="55"/>
      <c r="O429" s="55"/>
      <c r="P429" s="55"/>
      <c r="Q429" s="55"/>
      <c r="U429" s="55"/>
    </row>
    <row r="430" spans="1:21" ht="20.2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N430" s="55"/>
      <c r="O430" s="55"/>
      <c r="P430" s="55"/>
      <c r="Q430" s="55"/>
      <c r="U430" s="55"/>
    </row>
    <row r="431" spans="1:21" ht="20.2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N431" s="55"/>
      <c r="O431" s="55"/>
      <c r="P431" s="55"/>
      <c r="Q431" s="55"/>
      <c r="U431" s="55"/>
    </row>
    <row r="432" spans="1:21" ht="20.2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N432" s="55"/>
      <c r="O432" s="55"/>
      <c r="P432" s="55"/>
      <c r="Q432" s="55"/>
      <c r="U432" s="55"/>
    </row>
    <row r="433" spans="1:21" ht="20.2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N433" s="55"/>
      <c r="O433" s="55"/>
      <c r="P433" s="55"/>
      <c r="Q433" s="55"/>
      <c r="U433" s="55"/>
    </row>
    <row r="434" spans="1:21" ht="20.2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N434" s="55"/>
      <c r="O434" s="55"/>
      <c r="P434" s="55"/>
      <c r="Q434" s="55"/>
      <c r="U434" s="55"/>
    </row>
    <row r="435" spans="1:21" ht="20.2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N435" s="55"/>
      <c r="O435" s="55"/>
      <c r="P435" s="55"/>
      <c r="Q435" s="55"/>
      <c r="U435" s="55"/>
    </row>
    <row r="436" spans="1:21" ht="20.2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N436" s="55"/>
      <c r="O436" s="55"/>
      <c r="P436" s="55"/>
      <c r="Q436" s="55"/>
      <c r="U436" s="55"/>
    </row>
    <row r="437" spans="1:21" ht="20.2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N437" s="55"/>
      <c r="O437" s="55"/>
      <c r="P437" s="55"/>
      <c r="Q437" s="55"/>
      <c r="U437" s="55"/>
    </row>
    <row r="438" spans="1:21" ht="20.2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N438" s="55"/>
      <c r="O438" s="55"/>
      <c r="P438" s="55"/>
      <c r="Q438" s="55"/>
      <c r="U438" s="55"/>
    </row>
    <row r="439" spans="1:21" ht="20.2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N439" s="55"/>
      <c r="O439" s="55"/>
      <c r="P439" s="55"/>
      <c r="Q439" s="55"/>
      <c r="U439" s="55"/>
    </row>
    <row r="440" spans="1:21" ht="20.2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N440" s="55"/>
      <c r="O440" s="55"/>
      <c r="P440" s="55"/>
      <c r="Q440" s="55"/>
      <c r="U440" s="55"/>
    </row>
    <row r="441" spans="1:21" ht="20.2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N441" s="55"/>
      <c r="O441" s="55"/>
      <c r="P441" s="55"/>
      <c r="Q441" s="55"/>
      <c r="U441" s="55"/>
    </row>
    <row r="442" spans="1:21" ht="20.2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N442" s="55"/>
      <c r="O442" s="55"/>
      <c r="P442" s="55"/>
      <c r="Q442" s="55"/>
      <c r="U442" s="55"/>
    </row>
    <row r="443" spans="1:21" ht="20.2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N443" s="55"/>
      <c r="O443" s="55"/>
      <c r="P443" s="55"/>
      <c r="Q443" s="55"/>
      <c r="U443" s="55"/>
    </row>
    <row r="444" spans="1:21" ht="20.2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N444" s="55"/>
      <c r="O444" s="55"/>
      <c r="P444" s="55"/>
      <c r="Q444" s="55"/>
      <c r="U444" s="55"/>
    </row>
    <row r="445" spans="1:21" ht="20.2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N445" s="55"/>
      <c r="O445" s="55"/>
      <c r="P445" s="55"/>
      <c r="Q445" s="55"/>
      <c r="U445" s="55"/>
    </row>
    <row r="446" spans="1:21" ht="20.2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N446" s="55"/>
      <c r="O446" s="55"/>
      <c r="P446" s="55"/>
      <c r="Q446" s="55"/>
      <c r="U446" s="55"/>
    </row>
    <row r="447" spans="1:21" ht="20.2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N447" s="55"/>
      <c r="O447" s="55"/>
      <c r="P447" s="55"/>
      <c r="Q447" s="55"/>
      <c r="U447" s="55"/>
    </row>
    <row r="448" spans="1:21" ht="20.2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N448" s="55"/>
      <c r="O448" s="55"/>
      <c r="P448" s="55"/>
      <c r="Q448" s="55"/>
      <c r="U448" s="55"/>
    </row>
    <row r="449" spans="1:21" ht="20.2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N449" s="55"/>
      <c r="O449" s="55"/>
      <c r="P449" s="55"/>
      <c r="Q449" s="55"/>
      <c r="U449" s="55"/>
    </row>
    <row r="450" spans="1:21" ht="20.2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N450" s="55"/>
      <c r="O450" s="55"/>
      <c r="P450" s="55"/>
      <c r="Q450" s="55"/>
      <c r="U450" s="55"/>
    </row>
    <row r="451" spans="1:21" ht="20.2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N451" s="55"/>
      <c r="O451" s="55"/>
      <c r="P451" s="55"/>
      <c r="Q451" s="55"/>
      <c r="U451" s="55"/>
    </row>
    <row r="452" spans="1:21" ht="20.2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N452" s="55"/>
      <c r="O452" s="55"/>
      <c r="P452" s="55"/>
      <c r="Q452" s="55"/>
      <c r="U452" s="55"/>
    </row>
    <row r="453" spans="1:21" ht="20.2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N453" s="55"/>
      <c r="O453" s="55"/>
      <c r="P453" s="55"/>
      <c r="Q453" s="55"/>
      <c r="U453" s="55"/>
    </row>
    <row r="454" spans="1:21" ht="20.2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N454" s="55"/>
      <c r="O454" s="55"/>
      <c r="P454" s="55"/>
      <c r="Q454" s="55"/>
      <c r="U454" s="55"/>
    </row>
    <row r="455" spans="1:21" ht="20.2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N455" s="55"/>
      <c r="O455" s="55"/>
      <c r="P455" s="55"/>
      <c r="Q455" s="55"/>
      <c r="U455" s="55"/>
    </row>
    <row r="456" spans="1:21" ht="20.2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N456" s="55"/>
      <c r="O456" s="55"/>
      <c r="P456" s="55"/>
      <c r="Q456" s="55"/>
      <c r="U456" s="55"/>
    </row>
    <row r="457" spans="1:21" ht="20.2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N457" s="55"/>
      <c r="O457" s="55"/>
      <c r="P457" s="55"/>
      <c r="Q457" s="55"/>
      <c r="U457" s="55"/>
    </row>
    <row r="458" spans="1:21" ht="20.2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N458" s="55"/>
      <c r="O458" s="55"/>
      <c r="P458" s="55"/>
      <c r="Q458" s="55"/>
      <c r="U458" s="55"/>
    </row>
    <row r="459" spans="1:21" ht="20.2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N459" s="55"/>
      <c r="O459" s="55"/>
      <c r="P459" s="55"/>
      <c r="Q459" s="55"/>
      <c r="U459" s="55"/>
    </row>
    <row r="460" spans="1:21" ht="20.2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N460" s="55"/>
      <c r="O460" s="55"/>
      <c r="P460" s="55"/>
      <c r="Q460" s="55"/>
      <c r="U460" s="55"/>
    </row>
    <row r="461" spans="1:21" ht="20.2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N461" s="55"/>
      <c r="O461" s="55"/>
      <c r="P461" s="55"/>
      <c r="Q461" s="55"/>
      <c r="U461" s="55"/>
    </row>
    <row r="462" spans="1:21" ht="20.2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N462" s="55"/>
      <c r="O462" s="55"/>
      <c r="P462" s="55"/>
      <c r="Q462" s="55"/>
      <c r="U462" s="55"/>
    </row>
    <row r="463" spans="1:21" ht="20.2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N463" s="55"/>
      <c r="O463" s="55"/>
      <c r="P463" s="55"/>
      <c r="Q463" s="55"/>
      <c r="U463" s="55"/>
    </row>
    <row r="464" spans="1:21" ht="20.2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N464" s="55"/>
      <c r="O464" s="55"/>
      <c r="P464" s="55"/>
      <c r="Q464" s="55"/>
      <c r="U464" s="55"/>
    </row>
    <row r="465" spans="1:21" ht="20.2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N465" s="55"/>
      <c r="O465" s="55"/>
      <c r="P465" s="55"/>
      <c r="Q465" s="55"/>
      <c r="U465" s="55"/>
    </row>
    <row r="466" spans="1:21" ht="20.2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N466" s="55"/>
      <c r="O466" s="55"/>
      <c r="P466" s="55"/>
      <c r="Q466" s="55"/>
      <c r="U466" s="55"/>
    </row>
    <row r="467" spans="1:21" ht="20.2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N467" s="55"/>
      <c r="O467" s="55"/>
      <c r="P467" s="55"/>
      <c r="Q467" s="55"/>
      <c r="U467" s="55"/>
    </row>
    <row r="468" spans="1:21" ht="20.2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N468" s="55"/>
      <c r="O468" s="55"/>
      <c r="P468" s="55"/>
      <c r="Q468" s="55"/>
      <c r="U468" s="55"/>
    </row>
    <row r="469" spans="1:21" ht="20.2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N469" s="55"/>
      <c r="O469" s="55"/>
      <c r="P469" s="55"/>
      <c r="Q469" s="55"/>
      <c r="U469" s="55"/>
    </row>
    <row r="470" spans="1:21" ht="20.2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N470" s="55"/>
      <c r="O470" s="55"/>
      <c r="P470" s="55"/>
      <c r="Q470" s="55"/>
      <c r="U470" s="55"/>
    </row>
    <row r="471" spans="1:21" ht="20.2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N471" s="55"/>
      <c r="O471" s="55"/>
      <c r="P471" s="55"/>
      <c r="Q471" s="55"/>
      <c r="U471" s="55"/>
    </row>
    <row r="472" spans="1:21" ht="20.2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N472" s="55"/>
      <c r="O472" s="55"/>
      <c r="P472" s="55"/>
      <c r="Q472" s="55"/>
      <c r="U472" s="55"/>
    </row>
    <row r="473" spans="1:21" ht="20.2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N473" s="55"/>
      <c r="O473" s="55"/>
      <c r="P473" s="55"/>
      <c r="Q473" s="55"/>
      <c r="U473" s="55"/>
    </row>
    <row r="474" spans="1:21" ht="20.2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N474" s="55"/>
      <c r="O474" s="55"/>
      <c r="P474" s="55"/>
      <c r="Q474" s="55"/>
      <c r="U474" s="55"/>
    </row>
    <row r="475" spans="1:21" ht="20.2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N475" s="55"/>
      <c r="O475" s="55"/>
      <c r="P475" s="55"/>
      <c r="Q475" s="55"/>
      <c r="U475" s="55"/>
    </row>
    <row r="476" spans="1:21" ht="20.2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N476" s="55"/>
      <c r="O476" s="55"/>
      <c r="P476" s="55"/>
      <c r="Q476" s="55"/>
      <c r="U476" s="55"/>
    </row>
    <row r="477" spans="1:21" ht="20.2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N477" s="55"/>
      <c r="O477" s="55"/>
      <c r="P477" s="55"/>
      <c r="Q477" s="55"/>
      <c r="U477" s="55"/>
    </row>
    <row r="478" spans="1:21" ht="20.2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N478" s="55"/>
      <c r="O478" s="55"/>
      <c r="P478" s="55"/>
      <c r="Q478" s="55"/>
      <c r="U478" s="55"/>
    </row>
    <row r="479" spans="1:21" ht="20.2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N479" s="55"/>
      <c r="O479" s="55"/>
      <c r="P479" s="55"/>
      <c r="Q479" s="55"/>
      <c r="U479" s="55"/>
    </row>
    <row r="480" spans="1:21" ht="20.2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N480" s="55"/>
      <c r="O480" s="55"/>
      <c r="P480" s="55"/>
      <c r="Q480" s="55"/>
      <c r="U480" s="55"/>
    </row>
    <row r="481" spans="1:21" ht="20.2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N481" s="55"/>
      <c r="O481" s="55"/>
      <c r="P481" s="55"/>
      <c r="Q481" s="55"/>
      <c r="U481" s="55"/>
    </row>
    <row r="482" spans="1:21" ht="20.2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N482" s="55"/>
      <c r="O482" s="55"/>
      <c r="P482" s="55"/>
      <c r="Q482" s="55"/>
      <c r="U482" s="55"/>
    </row>
    <row r="483" spans="1:21" ht="20.2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N483" s="55"/>
      <c r="O483" s="55"/>
      <c r="P483" s="55"/>
      <c r="Q483" s="55"/>
      <c r="U483" s="55"/>
    </row>
    <row r="484" spans="1:21" ht="20.2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N484" s="55"/>
      <c r="O484" s="55"/>
      <c r="P484" s="55"/>
      <c r="Q484" s="55"/>
      <c r="U484" s="55"/>
    </row>
    <row r="485" spans="1:21" ht="20.2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N485" s="55"/>
      <c r="O485" s="55"/>
      <c r="P485" s="55"/>
      <c r="Q485" s="55"/>
      <c r="U485" s="55"/>
    </row>
    <row r="486" spans="1:21" ht="20.2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N486" s="55"/>
      <c r="O486" s="55"/>
      <c r="P486" s="55"/>
      <c r="Q486" s="55"/>
      <c r="U486" s="55"/>
    </row>
    <row r="487" spans="1:21" ht="20.2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N487" s="55"/>
      <c r="O487" s="55"/>
      <c r="P487" s="55"/>
      <c r="Q487" s="55"/>
      <c r="U487" s="55"/>
    </row>
    <row r="488" spans="1:21" ht="20.2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N488" s="55"/>
      <c r="O488" s="55"/>
      <c r="P488" s="55"/>
      <c r="Q488" s="55"/>
      <c r="U488" s="55"/>
    </row>
    <row r="489" spans="1:21" ht="20.2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N489" s="55"/>
      <c r="O489" s="55"/>
      <c r="P489" s="55"/>
      <c r="Q489" s="55"/>
      <c r="U489" s="55"/>
    </row>
    <row r="490" spans="1:21" ht="20.2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N490" s="55"/>
      <c r="O490" s="55"/>
      <c r="P490" s="55"/>
      <c r="Q490" s="55"/>
      <c r="U490" s="55"/>
    </row>
    <row r="491" spans="1:21" ht="20.2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N491" s="55"/>
      <c r="O491" s="55"/>
      <c r="P491" s="55"/>
      <c r="Q491" s="55"/>
      <c r="U491" s="55"/>
    </row>
    <row r="492" spans="1:21" ht="20.2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N492" s="55"/>
      <c r="O492" s="55"/>
      <c r="P492" s="55"/>
      <c r="Q492" s="55"/>
      <c r="U492" s="55"/>
    </row>
    <row r="493" spans="1:21" ht="20.2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N493" s="55"/>
      <c r="O493" s="55"/>
      <c r="P493" s="55"/>
      <c r="Q493" s="55"/>
      <c r="U493" s="55"/>
    </row>
    <row r="494" spans="1:21" ht="20.2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N494" s="55"/>
      <c r="O494" s="55"/>
      <c r="P494" s="55"/>
      <c r="Q494" s="55"/>
      <c r="U494" s="55"/>
    </row>
    <row r="495" spans="1:21" ht="20.2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N495" s="55"/>
      <c r="O495" s="55"/>
      <c r="P495" s="55"/>
      <c r="Q495" s="55"/>
      <c r="U495" s="55"/>
    </row>
    <row r="496" spans="1:21" ht="20.2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N496" s="55"/>
      <c r="O496" s="55"/>
      <c r="P496" s="55"/>
      <c r="Q496" s="55"/>
      <c r="U496" s="55"/>
    </row>
    <row r="497" spans="1:21" ht="20.2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N497" s="55"/>
      <c r="O497" s="55"/>
      <c r="P497" s="55"/>
      <c r="Q497" s="55"/>
      <c r="U497" s="55"/>
    </row>
    <row r="498" spans="1:21" ht="20.2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N498" s="55"/>
      <c r="O498" s="55"/>
      <c r="P498" s="55"/>
      <c r="Q498" s="55"/>
      <c r="U498" s="55"/>
    </row>
    <row r="499" spans="1:21" ht="20.2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N499" s="55"/>
      <c r="O499" s="55"/>
      <c r="P499" s="55"/>
      <c r="Q499" s="55"/>
      <c r="U499" s="55"/>
    </row>
    <row r="500" spans="1:21" ht="20.2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N500" s="55"/>
      <c r="O500" s="55"/>
      <c r="P500" s="55"/>
      <c r="Q500" s="55"/>
      <c r="U500" s="55"/>
    </row>
    <row r="501" spans="1:21" ht="20.2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N501" s="55"/>
      <c r="O501" s="55"/>
      <c r="P501" s="55"/>
      <c r="Q501" s="55"/>
      <c r="U501" s="55"/>
    </row>
    <row r="502" spans="1:21" ht="20.2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N502" s="55"/>
      <c r="O502" s="55"/>
      <c r="P502" s="55"/>
      <c r="Q502" s="55"/>
      <c r="U502" s="55"/>
    </row>
    <row r="503" spans="1:21" ht="20.2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N503" s="55"/>
      <c r="O503" s="55"/>
      <c r="P503" s="55"/>
      <c r="Q503" s="55"/>
      <c r="U503" s="55"/>
    </row>
    <row r="504" spans="1:21" ht="20.2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N504" s="55"/>
      <c r="O504" s="55"/>
      <c r="P504" s="55"/>
      <c r="Q504" s="55"/>
      <c r="U504" s="55"/>
    </row>
    <row r="505" spans="1:21" ht="20.2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N505" s="55"/>
      <c r="O505" s="55"/>
      <c r="P505" s="55"/>
      <c r="Q505" s="55"/>
      <c r="U505" s="55"/>
    </row>
    <row r="506" spans="1:21" ht="20.2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N506" s="55"/>
      <c r="O506" s="55"/>
      <c r="P506" s="55"/>
      <c r="Q506" s="55"/>
      <c r="U506" s="55"/>
    </row>
    <row r="507" spans="1:21" ht="20.2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N507" s="55"/>
      <c r="O507" s="55"/>
      <c r="P507" s="55"/>
      <c r="Q507" s="55"/>
      <c r="U507" s="55"/>
    </row>
    <row r="508" spans="1:21" ht="20.2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N508" s="55"/>
      <c r="O508" s="55"/>
      <c r="P508" s="55"/>
      <c r="Q508" s="55"/>
      <c r="U508" s="55"/>
    </row>
    <row r="509" spans="1:21" ht="20.2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N509" s="55"/>
      <c r="O509" s="55"/>
      <c r="P509" s="55"/>
      <c r="Q509" s="55"/>
      <c r="U509" s="55"/>
    </row>
    <row r="510" spans="1:21" ht="20.2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N510" s="55"/>
      <c r="O510" s="55"/>
      <c r="P510" s="55"/>
      <c r="Q510" s="55"/>
      <c r="U510" s="55"/>
    </row>
    <row r="511" spans="1:21" ht="20.2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N511" s="55"/>
      <c r="O511" s="55"/>
      <c r="P511" s="55"/>
      <c r="Q511" s="55"/>
      <c r="U511" s="55"/>
    </row>
    <row r="512" spans="1:21" ht="20.2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N512" s="55"/>
      <c r="O512" s="55"/>
      <c r="P512" s="55"/>
      <c r="Q512" s="55"/>
      <c r="U512" s="55"/>
    </row>
    <row r="513" spans="1:21" ht="20.2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N513" s="55"/>
      <c r="O513" s="55"/>
      <c r="P513" s="55"/>
      <c r="Q513" s="55"/>
      <c r="U513" s="55"/>
    </row>
    <row r="514" spans="1:21" ht="20.2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N514" s="55"/>
      <c r="O514" s="55"/>
      <c r="P514" s="55"/>
      <c r="Q514" s="55"/>
      <c r="U514" s="55"/>
    </row>
    <row r="515" spans="1:21" ht="20.2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N515" s="55"/>
      <c r="O515" s="55"/>
      <c r="P515" s="55"/>
      <c r="Q515" s="55"/>
      <c r="U515" s="55"/>
    </row>
    <row r="516" spans="1:21" ht="20.2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N516" s="55"/>
      <c r="O516" s="55"/>
      <c r="P516" s="55"/>
      <c r="Q516" s="55"/>
      <c r="U516" s="55"/>
    </row>
    <row r="517" spans="1:21" ht="20.2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N517" s="55"/>
      <c r="O517" s="55"/>
      <c r="P517" s="55"/>
      <c r="Q517" s="55"/>
      <c r="U517" s="55"/>
    </row>
    <row r="518" spans="1:21" ht="20.2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N518" s="55"/>
      <c r="O518" s="55"/>
      <c r="P518" s="55"/>
      <c r="Q518" s="55"/>
      <c r="U518" s="55"/>
    </row>
    <row r="519" spans="1:21" ht="20.2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N519" s="55"/>
      <c r="O519" s="55"/>
      <c r="P519" s="55"/>
      <c r="Q519" s="55"/>
      <c r="U519" s="55"/>
    </row>
    <row r="520" spans="1:21" ht="20.2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N520" s="55"/>
      <c r="O520" s="55"/>
      <c r="P520" s="55"/>
      <c r="Q520" s="55"/>
      <c r="U520" s="55"/>
    </row>
    <row r="521" spans="1:21" ht="20.2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N521" s="55"/>
      <c r="O521" s="55"/>
      <c r="P521" s="55"/>
      <c r="Q521" s="55"/>
      <c r="U521" s="55"/>
    </row>
    <row r="522" spans="1:21" ht="20.2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N522" s="55"/>
      <c r="O522" s="55"/>
      <c r="P522" s="55"/>
      <c r="Q522" s="55"/>
      <c r="U522" s="55"/>
    </row>
    <row r="523" spans="1:21" ht="20.2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N523" s="55"/>
      <c r="O523" s="55"/>
      <c r="P523" s="55"/>
      <c r="Q523" s="55"/>
      <c r="U523" s="55"/>
    </row>
    <row r="524" spans="1:21" ht="20.2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N524" s="55"/>
      <c r="O524" s="55"/>
      <c r="P524" s="55"/>
      <c r="Q524" s="55"/>
      <c r="U524" s="55"/>
    </row>
    <row r="525" spans="1:21" ht="20.2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N525" s="55"/>
      <c r="O525" s="55"/>
      <c r="P525" s="55"/>
      <c r="Q525" s="55"/>
      <c r="U525" s="55"/>
    </row>
    <row r="526" spans="1:21" ht="20.2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N526" s="55"/>
      <c r="O526" s="55"/>
      <c r="P526" s="55"/>
      <c r="Q526" s="55"/>
      <c r="U526" s="55"/>
    </row>
    <row r="527" spans="1:21" ht="20.2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N527" s="55"/>
      <c r="O527" s="55"/>
      <c r="P527" s="55"/>
      <c r="Q527" s="55"/>
      <c r="U527" s="55"/>
    </row>
    <row r="528" spans="1:21" ht="20.2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N528" s="55"/>
      <c r="O528" s="55"/>
      <c r="P528" s="55"/>
      <c r="Q528" s="55"/>
      <c r="U528" s="55"/>
    </row>
    <row r="529" spans="1:21" ht="20.2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N529" s="55"/>
      <c r="O529" s="55"/>
      <c r="P529" s="55"/>
      <c r="Q529" s="55"/>
      <c r="U529" s="55"/>
    </row>
    <row r="530" spans="1:21" ht="20.2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N530" s="55"/>
      <c r="O530" s="55"/>
      <c r="P530" s="55"/>
      <c r="Q530" s="55"/>
      <c r="U530" s="55"/>
    </row>
    <row r="531" spans="1:21" ht="20.2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N531" s="55"/>
      <c r="O531" s="55"/>
      <c r="P531" s="55"/>
      <c r="Q531" s="55"/>
      <c r="U531" s="55"/>
    </row>
    <row r="532" spans="1:21" ht="20.2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N532" s="55"/>
      <c r="O532" s="55"/>
      <c r="P532" s="55"/>
      <c r="Q532" s="55"/>
      <c r="U532" s="55"/>
    </row>
    <row r="533" spans="1:21" ht="20.2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N533" s="55"/>
      <c r="O533" s="55"/>
      <c r="P533" s="55"/>
      <c r="Q533" s="55"/>
      <c r="U533" s="55"/>
    </row>
    <row r="534" spans="1:21" ht="20.2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N534" s="55"/>
      <c r="O534" s="55"/>
      <c r="P534" s="55"/>
      <c r="Q534" s="55"/>
      <c r="U534" s="55"/>
    </row>
    <row r="535" spans="1:21" ht="20.2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N535" s="55"/>
      <c r="O535" s="55"/>
      <c r="P535" s="55"/>
      <c r="Q535" s="55"/>
      <c r="U535" s="55"/>
    </row>
    <row r="536" spans="1:21" ht="20.2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N536" s="55"/>
      <c r="O536" s="55"/>
      <c r="P536" s="55"/>
      <c r="Q536" s="55"/>
      <c r="U536" s="55"/>
    </row>
    <row r="537" spans="1:21" ht="20.2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N537" s="55"/>
      <c r="O537" s="55"/>
      <c r="P537" s="55"/>
      <c r="Q537" s="55"/>
      <c r="U537" s="55"/>
    </row>
    <row r="538" spans="1:21" ht="20.2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N538" s="55"/>
      <c r="O538" s="55"/>
      <c r="P538" s="55"/>
      <c r="Q538" s="55"/>
      <c r="U538" s="55"/>
    </row>
    <row r="539" spans="1:21" ht="20.2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N539" s="55"/>
      <c r="O539" s="55"/>
      <c r="P539" s="55"/>
      <c r="Q539" s="55"/>
      <c r="U539" s="55"/>
    </row>
    <row r="540" spans="1:21" ht="20.2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N540" s="55"/>
      <c r="O540" s="55"/>
      <c r="P540" s="55"/>
      <c r="Q540" s="55"/>
      <c r="U540" s="55"/>
    </row>
    <row r="541" spans="1:21" ht="20.2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N541" s="55"/>
      <c r="O541" s="55"/>
      <c r="P541" s="55"/>
      <c r="Q541" s="55"/>
      <c r="U541" s="55"/>
    </row>
    <row r="542" spans="1:21" ht="20.2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N542" s="55"/>
      <c r="O542" s="55"/>
      <c r="P542" s="55"/>
      <c r="Q542" s="55"/>
      <c r="U542" s="55"/>
    </row>
    <row r="543" spans="1:21" ht="20.2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N543" s="55"/>
      <c r="O543" s="55"/>
      <c r="P543" s="55"/>
      <c r="Q543" s="55"/>
      <c r="U543" s="55"/>
    </row>
    <row r="544" spans="1:21" ht="20.2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N544" s="55"/>
      <c r="O544" s="55"/>
      <c r="P544" s="55"/>
      <c r="Q544" s="55"/>
      <c r="U544" s="55"/>
    </row>
    <row r="545" spans="1:21" ht="20.2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N545" s="55"/>
      <c r="O545" s="55"/>
      <c r="P545" s="55"/>
      <c r="Q545" s="55"/>
      <c r="U545" s="55"/>
    </row>
    <row r="546" spans="1:21" ht="20.2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N546" s="55"/>
      <c r="O546" s="55"/>
      <c r="P546" s="55"/>
      <c r="Q546" s="55"/>
      <c r="U546" s="55"/>
    </row>
    <row r="547" spans="1:21" ht="20.2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N547" s="55"/>
      <c r="O547" s="55"/>
      <c r="P547" s="55"/>
      <c r="Q547" s="55"/>
      <c r="U547" s="55"/>
    </row>
    <row r="548" spans="1:21" ht="20.2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N548" s="55"/>
      <c r="O548" s="55"/>
      <c r="P548" s="55"/>
      <c r="Q548" s="55"/>
      <c r="U548" s="55"/>
    </row>
    <row r="549" spans="1:21" ht="20.2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N549" s="55"/>
      <c r="O549" s="55"/>
      <c r="P549" s="55"/>
      <c r="Q549" s="55"/>
      <c r="U549" s="55"/>
    </row>
    <row r="550" spans="1:21" ht="20.2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N550" s="55"/>
      <c r="O550" s="55"/>
      <c r="P550" s="55"/>
      <c r="Q550" s="55"/>
      <c r="U550" s="55"/>
    </row>
    <row r="551" spans="1:21" ht="20.2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N551" s="55"/>
      <c r="O551" s="55"/>
      <c r="P551" s="55"/>
      <c r="Q551" s="55"/>
      <c r="U551" s="55"/>
    </row>
    <row r="552" spans="1:21" ht="20.2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N552" s="55"/>
      <c r="O552" s="55"/>
      <c r="P552" s="55"/>
      <c r="Q552" s="55"/>
      <c r="U552" s="55"/>
    </row>
    <row r="553" spans="1:21" ht="20.2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N553" s="55"/>
      <c r="O553" s="55"/>
      <c r="P553" s="55"/>
      <c r="Q553" s="55"/>
      <c r="U553" s="55"/>
    </row>
    <row r="554" spans="1:21" ht="20.2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N554" s="55"/>
      <c r="O554" s="55"/>
      <c r="P554" s="55"/>
      <c r="Q554" s="55"/>
      <c r="U554" s="55"/>
    </row>
    <row r="555" spans="1:21" ht="20.2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N555" s="55"/>
      <c r="O555" s="55"/>
      <c r="P555" s="55"/>
      <c r="Q555" s="55"/>
      <c r="U555" s="55"/>
    </row>
    <row r="556" spans="1:21" ht="20.2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N556" s="55"/>
      <c r="O556" s="55"/>
      <c r="P556" s="55"/>
      <c r="Q556" s="55"/>
      <c r="U556" s="55"/>
    </row>
    <row r="557" spans="1:21" ht="20.2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N557" s="55"/>
      <c r="O557" s="55"/>
      <c r="P557" s="55"/>
      <c r="Q557" s="55"/>
      <c r="U557" s="55"/>
    </row>
    <row r="558" spans="1:21" ht="20.2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N558" s="55"/>
      <c r="O558" s="55"/>
      <c r="P558" s="55"/>
      <c r="Q558" s="55"/>
      <c r="U558" s="55"/>
    </row>
    <row r="559" spans="1:21" ht="20.2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N559" s="55"/>
      <c r="O559" s="55"/>
      <c r="P559" s="55"/>
      <c r="Q559" s="55"/>
      <c r="U559" s="55"/>
    </row>
    <row r="560" spans="1:21" ht="20.2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N560" s="55"/>
      <c r="O560" s="55"/>
      <c r="P560" s="55"/>
      <c r="Q560" s="55"/>
      <c r="U560" s="55"/>
    </row>
    <row r="561" spans="1:21" ht="20.2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N561" s="55"/>
      <c r="O561" s="55"/>
      <c r="P561" s="55"/>
      <c r="Q561" s="55"/>
      <c r="U561" s="55"/>
    </row>
    <row r="562" spans="1:21" ht="20.2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N562" s="55"/>
      <c r="O562" s="55"/>
      <c r="P562" s="55"/>
      <c r="Q562" s="55"/>
      <c r="U562" s="55"/>
    </row>
    <row r="563" spans="1:21" ht="20.2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N563" s="55"/>
      <c r="O563" s="55"/>
      <c r="P563" s="55"/>
      <c r="Q563" s="55"/>
      <c r="U563" s="55"/>
    </row>
    <row r="564" spans="1:21" ht="20.2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N564" s="55"/>
      <c r="O564" s="55"/>
      <c r="P564" s="55"/>
      <c r="Q564" s="55"/>
      <c r="U564" s="55"/>
    </row>
    <row r="565" spans="1:21" ht="20.2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N565" s="55"/>
      <c r="O565" s="55"/>
      <c r="P565" s="55"/>
      <c r="Q565" s="55"/>
      <c r="U565" s="55"/>
    </row>
    <row r="566" spans="1:21" ht="20.2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N566" s="55"/>
      <c r="O566" s="55"/>
      <c r="P566" s="55"/>
      <c r="Q566" s="55"/>
      <c r="U566" s="55"/>
    </row>
    <row r="567" spans="1:21" ht="20.2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N567" s="55"/>
      <c r="O567" s="55"/>
      <c r="P567" s="55"/>
      <c r="Q567" s="55"/>
      <c r="U567" s="55"/>
    </row>
    <row r="568" spans="1:21" ht="20.2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N568" s="55"/>
      <c r="O568" s="55"/>
      <c r="P568" s="55"/>
      <c r="Q568" s="55"/>
      <c r="U568" s="55"/>
    </row>
    <row r="569" spans="1:21" ht="20.2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N569" s="55"/>
      <c r="O569" s="55"/>
      <c r="P569" s="55"/>
      <c r="Q569" s="55"/>
      <c r="U569" s="55"/>
    </row>
    <row r="570" spans="1:21" ht="20.2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N570" s="55"/>
      <c r="O570" s="55"/>
      <c r="P570" s="55"/>
      <c r="Q570" s="55"/>
      <c r="U570" s="55"/>
    </row>
    <row r="571" spans="1:21" ht="20.2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N571" s="55"/>
      <c r="O571" s="55"/>
      <c r="P571" s="55"/>
      <c r="Q571" s="55"/>
      <c r="U571" s="55"/>
    </row>
    <row r="572" spans="1:21" ht="20.2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N572" s="55"/>
      <c r="O572" s="55"/>
      <c r="P572" s="55"/>
      <c r="Q572" s="55"/>
      <c r="U572" s="55"/>
    </row>
    <row r="573" spans="1:21" ht="20.2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N573" s="55"/>
      <c r="O573" s="55"/>
      <c r="P573" s="55"/>
      <c r="Q573" s="55"/>
      <c r="U573" s="55"/>
    </row>
    <row r="574" spans="1:21" ht="20.2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N574" s="55"/>
      <c r="O574" s="55"/>
      <c r="P574" s="55"/>
      <c r="Q574" s="55"/>
      <c r="U574" s="55"/>
    </row>
    <row r="575" spans="1:21" ht="20.2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N575" s="55"/>
      <c r="O575" s="55"/>
      <c r="P575" s="55"/>
      <c r="Q575" s="55"/>
      <c r="U575" s="55"/>
    </row>
    <row r="576" spans="1:21" ht="20.2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N576" s="55"/>
      <c r="O576" s="55"/>
      <c r="P576" s="55"/>
      <c r="Q576" s="55"/>
      <c r="U576" s="55"/>
    </row>
    <row r="577" spans="1:21" ht="20.2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N577" s="55"/>
      <c r="O577" s="55"/>
      <c r="P577" s="55"/>
      <c r="Q577" s="55"/>
      <c r="U577" s="55"/>
    </row>
    <row r="578" spans="1:21" ht="20.2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N578" s="55"/>
      <c r="O578" s="55"/>
      <c r="P578" s="55"/>
      <c r="Q578" s="55"/>
      <c r="U578" s="55"/>
    </row>
    <row r="579" spans="1:21" ht="20.2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N579" s="55"/>
      <c r="O579" s="55"/>
      <c r="P579" s="55"/>
      <c r="Q579" s="55"/>
      <c r="U579" s="55"/>
    </row>
    <row r="580" spans="1:21" ht="20.2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N580" s="55"/>
      <c r="O580" s="55"/>
      <c r="P580" s="55"/>
      <c r="Q580" s="55"/>
      <c r="U580" s="55"/>
    </row>
    <row r="581" spans="1:21" ht="20.2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N581" s="55"/>
      <c r="O581" s="55"/>
      <c r="P581" s="55"/>
      <c r="Q581" s="55"/>
      <c r="U581" s="55"/>
    </row>
    <row r="582" spans="1:21" ht="20.2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N582" s="55"/>
      <c r="O582" s="55"/>
      <c r="P582" s="55"/>
      <c r="Q582" s="55"/>
      <c r="U582" s="55"/>
    </row>
    <row r="583" spans="1:21" ht="20.2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N583" s="55"/>
      <c r="O583" s="55"/>
      <c r="P583" s="55"/>
      <c r="Q583" s="55"/>
      <c r="U583" s="55"/>
    </row>
    <row r="584" spans="1:21" ht="20.2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N584" s="55"/>
      <c r="O584" s="55"/>
      <c r="P584" s="55"/>
      <c r="Q584" s="55"/>
      <c r="U584" s="55"/>
    </row>
    <row r="585" spans="1:21" ht="20.2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N585" s="55"/>
      <c r="O585" s="55"/>
      <c r="P585" s="55"/>
      <c r="Q585" s="55"/>
      <c r="U585" s="55"/>
    </row>
    <row r="586" spans="1:21" ht="20.2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N586" s="55"/>
      <c r="O586" s="55"/>
      <c r="P586" s="55"/>
      <c r="Q586" s="55"/>
      <c r="U586" s="55"/>
    </row>
    <row r="587" spans="1:21" ht="20.2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N587" s="55"/>
      <c r="O587" s="55"/>
      <c r="P587" s="55"/>
      <c r="Q587" s="55"/>
      <c r="U587" s="55"/>
    </row>
    <row r="588" spans="1:21" ht="20.2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N588" s="55"/>
      <c r="O588" s="55"/>
      <c r="P588" s="55"/>
      <c r="Q588" s="55"/>
      <c r="U588" s="55"/>
    </row>
    <row r="589" spans="1:21" ht="20.2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N589" s="55"/>
      <c r="O589" s="55"/>
      <c r="P589" s="55"/>
      <c r="Q589" s="55"/>
      <c r="U589" s="55"/>
    </row>
    <row r="590" spans="1:21" ht="20.2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N590" s="55"/>
      <c r="O590" s="55"/>
      <c r="P590" s="55"/>
      <c r="Q590" s="55"/>
      <c r="U590" s="55"/>
    </row>
    <row r="591" spans="1:21" ht="20.2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N591" s="55"/>
      <c r="O591" s="55"/>
      <c r="P591" s="55"/>
      <c r="Q591" s="55"/>
      <c r="U591" s="55"/>
    </row>
    <row r="592" spans="1:21" ht="20.2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N592" s="55"/>
      <c r="O592" s="55"/>
      <c r="P592" s="55"/>
      <c r="Q592" s="55"/>
      <c r="U592" s="55"/>
    </row>
    <row r="593" spans="1:21" ht="20.2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N593" s="55"/>
      <c r="O593" s="55"/>
      <c r="P593" s="55"/>
      <c r="Q593" s="55"/>
      <c r="U593" s="55"/>
    </row>
    <row r="594" spans="1:21" ht="20.2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N594" s="55"/>
      <c r="O594" s="55"/>
      <c r="P594" s="55"/>
      <c r="Q594" s="55"/>
      <c r="U594" s="55"/>
    </row>
    <row r="595" spans="1:21" ht="20.2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N595" s="55"/>
      <c r="O595" s="55"/>
      <c r="P595" s="55"/>
      <c r="Q595" s="55"/>
      <c r="U595" s="55"/>
    </row>
    <row r="596" spans="1:21" ht="20.2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N596" s="55"/>
      <c r="O596" s="55"/>
      <c r="P596" s="55"/>
      <c r="Q596" s="55"/>
      <c r="U596" s="55"/>
    </row>
    <row r="597" spans="1:21" ht="20.2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N597" s="55"/>
      <c r="O597" s="55"/>
      <c r="P597" s="55"/>
      <c r="Q597" s="55"/>
      <c r="U597" s="55"/>
    </row>
    <row r="598" spans="1:21" ht="20.2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N598" s="55"/>
      <c r="O598" s="55"/>
      <c r="P598" s="55"/>
      <c r="Q598" s="55"/>
      <c r="U598" s="55"/>
    </row>
    <row r="599" spans="1:21" ht="20.2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N599" s="55"/>
      <c r="O599" s="55"/>
      <c r="P599" s="55"/>
      <c r="Q599" s="55"/>
      <c r="U599" s="55"/>
    </row>
    <row r="600" spans="1:21" ht="20.2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N600" s="55"/>
      <c r="O600" s="55"/>
      <c r="P600" s="55"/>
      <c r="Q600" s="55"/>
      <c r="U600" s="55"/>
    </row>
    <row r="601" spans="1:21" ht="20.2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N601" s="55"/>
      <c r="O601" s="55"/>
      <c r="P601" s="55"/>
      <c r="Q601" s="55"/>
      <c r="U601" s="55"/>
    </row>
    <row r="602" spans="1:21" ht="20.2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N602" s="55"/>
      <c r="O602" s="55"/>
      <c r="P602" s="55"/>
      <c r="Q602" s="55"/>
      <c r="U602" s="55"/>
    </row>
    <row r="603" spans="1:21" ht="20.2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N603" s="55"/>
      <c r="O603" s="55"/>
      <c r="P603" s="55"/>
      <c r="Q603" s="55"/>
      <c r="U603" s="55"/>
    </row>
    <row r="604" spans="1:21" ht="20.2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N604" s="55"/>
      <c r="O604" s="55"/>
      <c r="P604" s="55"/>
      <c r="Q604" s="55"/>
      <c r="U604" s="55"/>
    </row>
    <row r="605" spans="1:21" ht="20.2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N605" s="55"/>
      <c r="O605" s="55"/>
      <c r="P605" s="55"/>
      <c r="Q605" s="55"/>
      <c r="U605" s="55"/>
    </row>
    <row r="606" spans="1:21" ht="20.2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N606" s="55"/>
      <c r="O606" s="55"/>
      <c r="P606" s="55"/>
      <c r="Q606" s="55"/>
      <c r="U606" s="55"/>
    </row>
    <row r="607" spans="1:21" ht="20.2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N607" s="55"/>
      <c r="O607" s="55"/>
      <c r="P607" s="55"/>
      <c r="Q607" s="55"/>
      <c r="U607" s="55"/>
    </row>
    <row r="608" spans="1:21" ht="20.2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N608" s="55"/>
      <c r="O608" s="55"/>
      <c r="P608" s="55"/>
      <c r="Q608" s="55"/>
      <c r="U608" s="55"/>
    </row>
    <row r="609" spans="1:21" ht="20.2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N609" s="55"/>
      <c r="O609" s="55"/>
      <c r="P609" s="55"/>
      <c r="Q609" s="55"/>
      <c r="U609" s="55"/>
    </row>
    <row r="610" spans="1:21" ht="20.2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N610" s="55"/>
      <c r="O610" s="55"/>
      <c r="P610" s="55"/>
      <c r="Q610" s="55"/>
      <c r="U610" s="55"/>
    </row>
    <row r="611" spans="1:21" ht="20.2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N611" s="55"/>
      <c r="O611" s="55"/>
      <c r="P611" s="55"/>
      <c r="Q611" s="55"/>
      <c r="U611" s="55"/>
    </row>
    <row r="612" spans="1:21" ht="20.2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N612" s="55"/>
      <c r="O612" s="55"/>
      <c r="P612" s="55"/>
      <c r="Q612" s="55"/>
      <c r="U612" s="55"/>
    </row>
    <row r="613" spans="1:21" ht="20.2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N613" s="55"/>
      <c r="O613" s="55"/>
      <c r="P613" s="55"/>
      <c r="Q613" s="55"/>
      <c r="U613" s="55"/>
    </row>
    <row r="614" spans="1:21" ht="20.2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N614" s="55"/>
      <c r="O614" s="55"/>
      <c r="P614" s="55"/>
      <c r="Q614" s="55"/>
      <c r="U614" s="55"/>
    </row>
    <row r="615" spans="1:21" ht="20.2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N615" s="55"/>
      <c r="O615" s="55"/>
      <c r="P615" s="55"/>
      <c r="Q615" s="55"/>
      <c r="U615" s="55"/>
    </row>
    <row r="616" spans="1:21" ht="20.2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N616" s="55"/>
      <c r="O616" s="55"/>
      <c r="P616" s="55"/>
      <c r="Q616" s="55"/>
      <c r="U616" s="55"/>
    </row>
    <row r="617" spans="1:21" ht="20.2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N617" s="55"/>
      <c r="O617" s="55"/>
      <c r="P617" s="55"/>
      <c r="Q617" s="55"/>
      <c r="U617" s="55"/>
    </row>
    <row r="618" spans="1:21" ht="20.2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N618" s="55"/>
      <c r="O618" s="55"/>
      <c r="P618" s="55"/>
      <c r="Q618" s="55"/>
      <c r="U618" s="55"/>
    </row>
    <row r="619" spans="1:21" ht="20.2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N619" s="55"/>
      <c r="O619" s="55"/>
      <c r="P619" s="55"/>
      <c r="Q619" s="55"/>
      <c r="U619" s="55"/>
    </row>
    <row r="620" spans="1:21" ht="20.2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N620" s="55"/>
      <c r="O620" s="55"/>
      <c r="P620" s="55"/>
      <c r="Q620" s="55"/>
      <c r="U620" s="55"/>
    </row>
    <row r="621" spans="1:21" ht="20.2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N621" s="55"/>
      <c r="O621" s="55"/>
      <c r="P621" s="55"/>
      <c r="Q621" s="55"/>
      <c r="U621" s="55"/>
    </row>
    <row r="622" spans="1:21" ht="20.2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N622" s="55"/>
      <c r="O622" s="55"/>
      <c r="P622" s="55"/>
      <c r="Q622" s="55"/>
      <c r="U622" s="55"/>
    </row>
    <row r="623" spans="1:21" ht="20.2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N623" s="55"/>
      <c r="O623" s="55"/>
      <c r="P623" s="55"/>
      <c r="Q623" s="55"/>
      <c r="U623" s="55"/>
    </row>
    <row r="624" spans="1:21" ht="20.2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N624" s="55"/>
      <c r="O624" s="55"/>
      <c r="P624" s="55"/>
      <c r="Q624" s="55"/>
      <c r="U624" s="55"/>
    </row>
    <row r="625" spans="1:21" ht="20.2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N625" s="55"/>
      <c r="O625" s="55"/>
      <c r="P625" s="55"/>
      <c r="Q625" s="55"/>
      <c r="U625" s="55"/>
    </row>
    <row r="626" spans="1:21" ht="20.2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N626" s="55"/>
      <c r="O626" s="55"/>
      <c r="P626" s="55"/>
      <c r="Q626" s="55"/>
      <c r="U626" s="55"/>
    </row>
    <row r="627" spans="1:21" ht="20.2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N627" s="55"/>
      <c r="O627" s="55"/>
      <c r="P627" s="55"/>
      <c r="Q627" s="55"/>
      <c r="U627" s="55"/>
    </row>
    <row r="628" spans="1:21" ht="20.2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N628" s="55"/>
      <c r="O628" s="55"/>
      <c r="P628" s="55"/>
      <c r="Q628" s="55"/>
      <c r="U628" s="55"/>
    </row>
    <row r="629" spans="1:21" ht="20.2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N629" s="55"/>
      <c r="O629" s="55"/>
      <c r="P629" s="55"/>
      <c r="Q629" s="55"/>
      <c r="U629" s="55"/>
    </row>
    <row r="630" spans="1:21" ht="20.2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N630" s="55"/>
      <c r="O630" s="55"/>
      <c r="P630" s="55"/>
      <c r="Q630" s="55"/>
      <c r="U630" s="55"/>
    </row>
    <row r="631" spans="1:21" ht="20.2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N631" s="55"/>
      <c r="O631" s="55"/>
      <c r="P631" s="55"/>
      <c r="Q631" s="55"/>
      <c r="U631" s="55"/>
    </row>
    <row r="632" spans="1:21" ht="20.2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N632" s="55"/>
      <c r="O632" s="55"/>
      <c r="P632" s="55"/>
      <c r="Q632" s="55"/>
      <c r="U632" s="55"/>
    </row>
    <row r="633" spans="1:21" ht="20.2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N633" s="55"/>
      <c r="O633" s="55"/>
      <c r="P633" s="55"/>
      <c r="Q633" s="55"/>
      <c r="U633" s="55"/>
    </row>
    <row r="634" spans="1:21" ht="20.2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N634" s="55"/>
      <c r="O634" s="55"/>
      <c r="P634" s="55"/>
      <c r="Q634" s="55"/>
      <c r="U634" s="55"/>
    </row>
    <row r="635" spans="1:21" ht="20.2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N635" s="55"/>
      <c r="O635" s="55"/>
      <c r="P635" s="55"/>
      <c r="Q635" s="55"/>
      <c r="U635" s="55"/>
    </row>
    <row r="636" spans="1:21" ht="20.2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N636" s="55"/>
      <c r="O636" s="55"/>
      <c r="P636" s="55"/>
      <c r="Q636" s="55"/>
      <c r="U636" s="55"/>
    </row>
    <row r="637" spans="1:21" ht="20.2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N637" s="55"/>
      <c r="O637" s="55"/>
      <c r="P637" s="55"/>
      <c r="Q637" s="55"/>
      <c r="U637" s="55"/>
    </row>
    <row r="638" spans="1:21" ht="20.2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N638" s="55"/>
      <c r="O638" s="55"/>
      <c r="P638" s="55"/>
      <c r="Q638" s="55"/>
      <c r="U638" s="55"/>
    </row>
    <row r="639" spans="1:21" ht="20.2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N639" s="55"/>
      <c r="O639" s="55"/>
      <c r="P639" s="55"/>
      <c r="Q639" s="55"/>
      <c r="U639" s="55"/>
    </row>
    <row r="640" spans="1:21" ht="20.2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N640" s="55"/>
      <c r="O640" s="55"/>
      <c r="P640" s="55"/>
      <c r="Q640" s="55"/>
      <c r="U640" s="55"/>
    </row>
    <row r="641" spans="1:21" ht="20.2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N641" s="55"/>
      <c r="O641" s="55"/>
      <c r="P641" s="55"/>
      <c r="Q641" s="55"/>
      <c r="U641" s="55"/>
    </row>
    <row r="642" spans="1:21" ht="20.2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N642" s="55"/>
      <c r="O642" s="55"/>
      <c r="P642" s="55"/>
      <c r="Q642" s="55"/>
      <c r="U642" s="55"/>
    </row>
    <row r="643" spans="1:21" ht="20.2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N643" s="55"/>
      <c r="O643" s="55"/>
      <c r="P643" s="55"/>
      <c r="Q643" s="55"/>
      <c r="U643" s="55"/>
    </row>
    <row r="644" spans="1:21" ht="20.2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N644" s="55"/>
      <c r="O644" s="55"/>
      <c r="P644" s="55"/>
      <c r="Q644" s="55"/>
      <c r="U644" s="55"/>
    </row>
    <row r="645" spans="1:21" ht="20.2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N645" s="55"/>
      <c r="O645" s="55"/>
      <c r="P645" s="55"/>
      <c r="Q645" s="55"/>
      <c r="U645" s="55"/>
    </row>
    <row r="646" spans="1:21" ht="20.2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N646" s="55"/>
      <c r="O646" s="55"/>
      <c r="P646" s="55"/>
      <c r="Q646" s="55"/>
      <c r="U646" s="55"/>
    </row>
    <row r="647" spans="1:21" ht="20.2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N647" s="55"/>
      <c r="O647" s="55"/>
      <c r="P647" s="55"/>
      <c r="Q647" s="55"/>
      <c r="U647" s="55"/>
    </row>
    <row r="648" spans="1:21" ht="20.2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N648" s="55"/>
      <c r="O648" s="55"/>
      <c r="P648" s="55"/>
      <c r="Q648" s="55"/>
      <c r="U648" s="55"/>
    </row>
    <row r="649" spans="1:21" ht="20.2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N649" s="55"/>
      <c r="O649" s="55"/>
      <c r="P649" s="55"/>
      <c r="Q649" s="55"/>
      <c r="U649" s="55"/>
    </row>
    <row r="650" spans="1:21" ht="20.2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N650" s="55"/>
      <c r="O650" s="55"/>
      <c r="P650" s="55"/>
      <c r="Q650" s="55"/>
      <c r="U650" s="55"/>
    </row>
    <row r="651" spans="1:21" ht="20.2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N651" s="55"/>
      <c r="O651" s="55"/>
      <c r="P651" s="55"/>
      <c r="Q651" s="55"/>
      <c r="U651" s="55"/>
    </row>
    <row r="652" spans="1:21" ht="20.2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N652" s="55"/>
      <c r="O652" s="55"/>
      <c r="P652" s="55"/>
      <c r="Q652" s="55"/>
      <c r="U652" s="55"/>
    </row>
    <row r="653" spans="1:21" ht="20.2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N653" s="55"/>
      <c r="O653" s="55"/>
      <c r="P653" s="55"/>
      <c r="Q653" s="55"/>
      <c r="U653" s="55"/>
    </row>
    <row r="654" spans="1:21" ht="20.2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N654" s="55"/>
      <c r="O654" s="55"/>
      <c r="P654" s="55"/>
      <c r="Q654" s="55"/>
      <c r="U654" s="55"/>
    </row>
    <row r="655" spans="1:21" ht="20.2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N655" s="55"/>
      <c r="O655" s="55"/>
      <c r="P655" s="55"/>
      <c r="Q655" s="55"/>
      <c r="U655" s="55"/>
    </row>
    <row r="656" spans="1:21" ht="20.2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N656" s="55"/>
      <c r="O656" s="55"/>
      <c r="P656" s="55"/>
      <c r="Q656" s="55"/>
      <c r="U656" s="55"/>
    </row>
    <row r="657" spans="1:21" ht="20.2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N657" s="55"/>
      <c r="O657" s="55"/>
      <c r="P657" s="55"/>
      <c r="Q657" s="55"/>
      <c r="U657" s="55"/>
    </row>
    <row r="658" spans="1:21" ht="20.2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N658" s="55"/>
      <c r="O658" s="55"/>
      <c r="P658" s="55"/>
      <c r="Q658" s="55"/>
      <c r="U658" s="55"/>
    </row>
    <row r="659" spans="1:21" ht="20.2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N659" s="55"/>
      <c r="O659" s="55"/>
      <c r="P659" s="55"/>
      <c r="Q659" s="55"/>
      <c r="U659" s="55"/>
    </row>
    <row r="660" spans="1:21" ht="20.2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N660" s="55"/>
      <c r="O660" s="55"/>
      <c r="P660" s="55"/>
      <c r="Q660" s="55"/>
      <c r="U660" s="55"/>
    </row>
    <row r="661" spans="1:21" ht="20.2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N661" s="55"/>
      <c r="O661" s="55"/>
      <c r="P661" s="55"/>
      <c r="Q661" s="55"/>
      <c r="U661" s="55"/>
    </row>
    <row r="662" spans="1:21" ht="20.2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N662" s="55"/>
      <c r="O662" s="55"/>
      <c r="P662" s="55"/>
      <c r="Q662" s="55"/>
      <c r="U662" s="55"/>
    </row>
    <row r="663" spans="1:21" ht="20.2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N663" s="55"/>
      <c r="O663" s="55"/>
      <c r="P663" s="55"/>
      <c r="Q663" s="55"/>
      <c r="U663" s="55"/>
    </row>
    <row r="664" spans="1:21" ht="20.2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N664" s="55"/>
      <c r="O664" s="55"/>
      <c r="P664" s="55"/>
      <c r="Q664" s="55"/>
      <c r="U664" s="55"/>
    </row>
    <row r="665" spans="1:21" ht="20.2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N665" s="55"/>
      <c r="O665" s="55"/>
      <c r="P665" s="55"/>
      <c r="Q665" s="55"/>
      <c r="U665" s="55"/>
    </row>
    <row r="666" spans="1:21" ht="20.2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N666" s="55"/>
      <c r="O666" s="55"/>
      <c r="P666" s="55"/>
      <c r="Q666" s="55"/>
      <c r="U666" s="55"/>
    </row>
    <row r="667" spans="1:21" ht="20.2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N667" s="55"/>
      <c r="O667" s="55"/>
      <c r="P667" s="55"/>
      <c r="Q667" s="55"/>
      <c r="U667" s="55"/>
    </row>
    <row r="668" spans="1:21" ht="20.2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N668" s="55"/>
      <c r="O668" s="55"/>
      <c r="P668" s="55"/>
      <c r="Q668" s="55"/>
      <c r="U668" s="55"/>
    </row>
    <row r="669" spans="1:21" ht="20.2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N669" s="55"/>
      <c r="O669" s="55"/>
      <c r="P669" s="55"/>
      <c r="Q669" s="55"/>
      <c r="U669" s="55"/>
    </row>
    <row r="670" spans="1:21" ht="20.2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N670" s="55"/>
      <c r="O670" s="55"/>
      <c r="P670" s="55"/>
      <c r="Q670" s="55"/>
      <c r="U670" s="55"/>
    </row>
    <row r="671" spans="1:21" ht="20.2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N671" s="55"/>
      <c r="O671" s="55"/>
      <c r="P671" s="55"/>
      <c r="Q671" s="55"/>
      <c r="U671" s="55"/>
    </row>
    <row r="672" spans="1:21" ht="20.2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N672" s="55"/>
      <c r="O672" s="55"/>
      <c r="P672" s="55"/>
      <c r="Q672" s="55"/>
      <c r="U672" s="55"/>
    </row>
    <row r="673" spans="1:21" ht="20.2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N673" s="55"/>
      <c r="O673" s="55"/>
      <c r="P673" s="55"/>
      <c r="Q673" s="55"/>
      <c r="U673" s="55"/>
    </row>
    <row r="674" spans="1:21" ht="20.2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N674" s="55"/>
      <c r="O674" s="55"/>
      <c r="P674" s="55"/>
      <c r="Q674" s="55"/>
      <c r="U674" s="55"/>
    </row>
    <row r="675" spans="1:21" ht="20.2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N675" s="55"/>
      <c r="O675" s="55"/>
      <c r="P675" s="55"/>
      <c r="Q675" s="55"/>
      <c r="U675" s="55"/>
    </row>
    <row r="676" spans="1:21" ht="20.2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N676" s="55"/>
      <c r="O676" s="55"/>
      <c r="P676" s="55"/>
      <c r="Q676" s="55"/>
      <c r="U676" s="55"/>
    </row>
    <row r="677" spans="1:21" ht="20.2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N677" s="55"/>
      <c r="O677" s="55"/>
      <c r="P677" s="55"/>
      <c r="Q677" s="55"/>
      <c r="U677" s="55"/>
    </row>
    <row r="678" spans="1:21" ht="20.2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N678" s="55"/>
      <c r="O678" s="55"/>
      <c r="P678" s="55"/>
      <c r="Q678" s="55"/>
      <c r="U678" s="55"/>
    </row>
    <row r="679" spans="1:21" ht="20.2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N679" s="55"/>
      <c r="O679" s="55"/>
      <c r="P679" s="55"/>
      <c r="Q679" s="55"/>
      <c r="U679" s="55"/>
    </row>
    <row r="680" spans="1:21" ht="20.2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N680" s="55"/>
      <c r="O680" s="55"/>
      <c r="P680" s="55"/>
      <c r="Q680" s="55"/>
      <c r="U680" s="55"/>
    </row>
    <row r="681" spans="1:21" ht="20.2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N681" s="55"/>
      <c r="O681" s="55"/>
      <c r="P681" s="55"/>
      <c r="Q681" s="55"/>
      <c r="U681" s="55"/>
    </row>
    <row r="682" spans="1:21" ht="20.2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N682" s="55"/>
      <c r="O682" s="55"/>
      <c r="P682" s="55"/>
      <c r="Q682" s="55"/>
      <c r="U682" s="55"/>
    </row>
    <row r="683" spans="1:21" ht="20.2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N683" s="55"/>
      <c r="O683" s="55"/>
      <c r="P683" s="55"/>
      <c r="Q683" s="55"/>
      <c r="U683" s="55"/>
    </row>
    <row r="684" spans="1:21" ht="20.2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N684" s="55"/>
      <c r="O684" s="55"/>
      <c r="P684" s="55"/>
      <c r="Q684" s="55"/>
      <c r="U684" s="55"/>
    </row>
    <row r="685" spans="1:21" ht="20.2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N685" s="55"/>
      <c r="O685" s="55"/>
      <c r="P685" s="55"/>
      <c r="Q685" s="55"/>
      <c r="U685" s="55"/>
    </row>
    <row r="686" spans="1:21" ht="20.2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N686" s="55"/>
      <c r="O686" s="55"/>
      <c r="P686" s="55"/>
      <c r="Q686" s="55"/>
      <c r="U686" s="55"/>
    </row>
    <row r="687" spans="1:21" ht="20.2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N687" s="55"/>
      <c r="O687" s="55"/>
      <c r="P687" s="55"/>
      <c r="Q687" s="55"/>
      <c r="U687" s="55"/>
    </row>
    <row r="688" spans="1:21" ht="20.2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N688" s="55"/>
      <c r="O688" s="55"/>
      <c r="P688" s="55"/>
      <c r="Q688" s="55"/>
      <c r="U688" s="55"/>
    </row>
    <row r="689" spans="1:21" ht="20.2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N689" s="55"/>
      <c r="O689" s="55"/>
      <c r="P689" s="55"/>
      <c r="Q689" s="55"/>
      <c r="U689" s="55"/>
    </row>
    <row r="690" spans="1:21" ht="20.2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N690" s="55"/>
      <c r="O690" s="55"/>
      <c r="P690" s="55"/>
      <c r="Q690" s="55"/>
      <c r="U690" s="55"/>
    </row>
    <row r="691" spans="1:21" ht="20.2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N691" s="55"/>
      <c r="O691" s="55"/>
      <c r="P691" s="55"/>
      <c r="Q691" s="55"/>
      <c r="U691" s="55"/>
    </row>
    <row r="692" spans="1:21" ht="20.2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N692" s="55"/>
      <c r="O692" s="55"/>
      <c r="P692" s="55"/>
      <c r="Q692" s="55"/>
      <c r="U692" s="55"/>
    </row>
    <row r="693" spans="1:21" ht="20.2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N693" s="55"/>
      <c r="O693" s="55"/>
      <c r="P693" s="55"/>
      <c r="Q693" s="55"/>
      <c r="U693" s="55"/>
    </row>
    <row r="694" spans="1:21" ht="20.2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N694" s="55"/>
      <c r="O694" s="55"/>
      <c r="P694" s="55"/>
      <c r="Q694" s="55"/>
      <c r="U694" s="55"/>
    </row>
    <row r="695" spans="1:21" ht="20.2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N695" s="55"/>
      <c r="O695" s="55"/>
      <c r="P695" s="55"/>
      <c r="Q695" s="55"/>
      <c r="U695" s="55"/>
    </row>
    <row r="696" spans="1:21" ht="20.2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N696" s="55"/>
      <c r="O696" s="55"/>
      <c r="P696" s="55"/>
      <c r="Q696" s="55"/>
      <c r="U696" s="55"/>
    </row>
    <row r="697" spans="1:21" ht="20.2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N697" s="55"/>
      <c r="O697" s="55"/>
      <c r="P697" s="55"/>
      <c r="Q697" s="55"/>
      <c r="U697" s="55"/>
    </row>
    <row r="698" spans="1:21" ht="20.2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N698" s="55"/>
      <c r="O698" s="55"/>
      <c r="P698" s="55"/>
      <c r="Q698" s="55"/>
      <c r="U698" s="55"/>
    </row>
    <row r="699" spans="1:21" ht="20.2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N699" s="55"/>
      <c r="O699" s="55"/>
      <c r="P699" s="55"/>
      <c r="Q699" s="55"/>
      <c r="U699" s="55"/>
    </row>
    <row r="700" spans="1:21" ht="20.2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N700" s="55"/>
      <c r="O700" s="55"/>
      <c r="P700" s="55"/>
      <c r="Q700" s="55"/>
      <c r="U700" s="55"/>
    </row>
    <row r="701" spans="1:21" ht="20.2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N701" s="55"/>
      <c r="O701" s="55"/>
      <c r="P701" s="55"/>
      <c r="Q701" s="55"/>
      <c r="U701" s="55"/>
    </row>
    <row r="702" spans="1:21" ht="20.2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N702" s="55"/>
      <c r="O702" s="55"/>
      <c r="P702" s="55"/>
      <c r="Q702" s="55"/>
      <c r="U702" s="55"/>
    </row>
    <row r="703" spans="1:21" ht="20.2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N703" s="55"/>
      <c r="O703" s="55"/>
      <c r="P703" s="55"/>
      <c r="Q703" s="55"/>
      <c r="U703" s="55"/>
    </row>
    <row r="704" spans="1:21" ht="20.2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N704" s="55"/>
      <c r="O704" s="55"/>
      <c r="P704" s="55"/>
      <c r="Q704" s="55"/>
      <c r="U704" s="55"/>
    </row>
    <row r="705" spans="1:21" ht="20.2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N705" s="55"/>
      <c r="O705" s="55"/>
      <c r="P705" s="55"/>
      <c r="Q705" s="55"/>
      <c r="U705" s="55"/>
    </row>
    <row r="706" spans="1:21" ht="20.2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N706" s="55"/>
      <c r="O706" s="55"/>
      <c r="P706" s="55"/>
      <c r="Q706" s="55"/>
      <c r="U706" s="55"/>
    </row>
    <row r="707" spans="1:21" ht="20.2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N707" s="55"/>
      <c r="O707" s="55"/>
      <c r="P707" s="55"/>
      <c r="Q707" s="55"/>
      <c r="U707" s="55"/>
    </row>
    <row r="708" spans="1:21" ht="20.2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N708" s="55"/>
      <c r="O708" s="55"/>
      <c r="P708" s="55"/>
      <c r="Q708" s="55"/>
      <c r="U708" s="55"/>
    </row>
    <row r="709" spans="1:21" ht="20.2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N709" s="55"/>
      <c r="O709" s="55"/>
      <c r="P709" s="55"/>
      <c r="Q709" s="55"/>
      <c r="U709" s="55"/>
    </row>
    <row r="710" spans="1:21" ht="20.2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N710" s="55"/>
      <c r="O710" s="55"/>
      <c r="P710" s="55"/>
      <c r="Q710" s="55"/>
      <c r="U710" s="55"/>
    </row>
    <row r="711" spans="1:21" ht="20.2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N711" s="55"/>
      <c r="O711" s="55"/>
      <c r="P711" s="55"/>
      <c r="Q711" s="55"/>
      <c r="U711" s="55"/>
    </row>
    <row r="712" spans="1:21" ht="20.2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N712" s="55"/>
      <c r="O712" s="55"/>
      <c r="P712" s="55"/>
      <c r="Q712" s="55"/>
      <c r="U712" s="55"/>
    </row>
    <row r="713" spans="1:21" ht="20.2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N713" s="55"/>
      <c r="O713" s="55"/>
      <c r="P713" s="55"/>
      <c r="Q713" s="55"/>
      <c r="U713" s="55"/>
    </row>
    <row r="714" spans="1:21" ht="20.2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N714" s="55"/>
      <c r="O714" s="55"/>
      <c r="P714" s="55"/>
      <c r="Q714" s="55"/>
      <c r="U714" s="55"/>
    </row>
    <row r="715" spans="1:21" ht="20.2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N715" s="55"/>
      <c r="O715" s="55"/>
      <c r="P715" s="55"/>
      <c r="Q715" s="55"/>
      <c r="U715" s="55"/>
    </row>
    <row r="716" spans="1:21" ht="20.2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N716" s="55"/>
      <c r="O716" s="55"/>
      <c r="P716" s="55"/>
      <c r="Q716" s="55"/>
      <c r="U716" s="55"/>
    </row>
    <row r="717" spans="1:21" ht="20.2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N717" s="55"/>
      <c r="O717" s="55"/>
      <c r="P717" s="55"/>
      <c r="Q717" s="55"/>
      <c r="U717" s="55"/>
    </row>
    <row r="718" spans="1:21" ht="20.2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N718" s="55"/>
      <c r="O718" s="55"/>
      <c r="P718" s="55"/>
      <c r="Q718" s="55"/>
      <c r="U718" s="55"/>
    </row>
    <row r="719" spans="1:21" ht="20.2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N719" s="55"/>
      <c r="O719" s="55"/>
      <c r="P719" s="55"/>
      <c r="Q719" s="55"/>
      <c r="U719" s="55"/>
    </row>
    <row r="720" spans="1:21" ht="20.2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N720" s="55"/>
      <c r="O720" s="55"/>
      <c r="P720" s="55"/>
      <c r="Q720" s="55"/>
      <c r="U720" s="55"/>
    </row>
    <row r="721" spans="1:21" ht="20.2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N721" s="55"/>
      <c r="O721" s="55"/>
      <c r="P721" s="55"/>
      <c r="Q721" s="55"/>
      <c r="U721" s="55"/>
    </row>
    <row r="722" spans="1:21" ht="20.2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N722" s="55"/>
      <c r="O722" s="55"/>
      <c r="P722" s="55"/>
      <c r="Q722" s="55"/>
      <c r="U722" s="55"/>
    </row>
    <row r="723" spans="1:21" ht="20.2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N723" s="55"/>
      <c r="O723" s="55"/>
      <c r="P723" s="55"/>
      <c r="Q723" s="55"/>
      <c r="U723" s="55"/>
    </row>
    <row r="724" spans="1:21" ht="20.2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N724" s="55"/>
      <c r="O724" s="55"/>
      <c r="P724" s="55"/>
      <c r="Q724" s="55"/>
      <c r="U724" s="55"/>
    </row>
    <row r="725" spans="1:21" ht="20.2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N725" s="55"/>
      <c r="O725" s="55"/>
      <c r="P725" s="55"/>
      <c r="Q725" s="55"/>
      <c r="U725" s="55"/>
    </row>
    <row r="726" spans="1:21" ht="20.2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N726" s="55"/>
      <c r="O726" s="55"/>
      <c r="P726" s="55"/>
      <c r="Q726" s="55"/>
      <c r="U726" s="55"/>
    </row>
    <row r="727" spans="1:21" ht="20.2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N727" s="55"/>
      <c r="O727" s="55"/>
      <c r="P727" s="55"/>
      <c r="Q727" s="55"/>
      <c r="U727" s="55"/>
    </row>
    <row r="728" spans="1:21" ht="20.2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N728" s="55"/>
      <c r="O728" s="55"/>
      <c r="P728" s="55"/>
      <c r="Q728" s="55"/>
      <c r="U728" s="55"/>
    </row>
    <row r="729" spans="1:21" ht="20.2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N729" s="55"/>
      <c r="O729" s="55"/>
      <c r="P729" s="55"/>
      <c r="Q729" s="55"/>
      <c r="U729" s="55"/>
    </row>
    <row r="730" spans="1:21" ht="20.2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N730" s="55"/>
      <c r="O730" s="55"/>
      <c r="P730" s="55"/>
      <c r="Q730" s="55"/>
      <c r="U730" s="55"/>
    </row>
    <row r="731" spans="1:21" ht="20.2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N731" s="55"/>
      <c r="O731" s="55"/>
      <c r="P731" s="55"/>
      <c r="Q731" s="55"/>
      <c r="U731" s="55"/>
    </row>
    <row r="732" spans="1:21" ht="20.2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N732" s="55"/>
      <c r="O732" s="55"/>
      <c r="P732" s="55"/>
      <c r="Q732" s="55"/>
      <c r="U732" s="55"/>
    </row>
    <row r="733" spans="1:21" ht="20.2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N733" s="55"/>
      <c r="O733" s="55"/>
      <c r="P733" s="55"/>
      <c r="Q733" s="55"/>
      <c r="U733" s="55"/>
    </row>
    <row r="734" spans="1:21" ht="20.2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N734" s="55"/>
      <c r="O734" s="55"/>
      <c r="P734" s="55"/>
      <c r="Q734" s="55"/>
      <c r="U734" s="55"/>
    </row>
    <row r="735" spans="1:21" ht="20.2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N735" s="55"/>
      <c r="O735" s="55"/>
      <c r="P735" s="55"/>
      <c r="Q735" s="55"/>
      <c r="U735" s="55"/>
    </row>
    <row r="736" spans="1:21" ht="20.2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N736" s="55"/>
      <c r="O736" s="55"/>
      <c r="P736" s="55"/>
      <c r="Q736" s="55"/>
      <c r="U736" s="55"/>
    </row>
    <row r="737" spans="1:21" ht="20.2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N737" s="55"/>
      <c r="O737" s="55"/>
      <c r="P737" s="55"/>
      <c r="Q737" s="55"/>
      <c r="U737" s="55"/>
    </row>
    <row r="738" spans="1:21" ht="20.2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N738" s="55"/>
      <c r="O738" s="55"/>
      <c r="P738" s="55"/>
      <c r="Q738" s="55"/>
      <c r="U738" s="55"/>
    </row>
    <row r="739" spans="1:21" ht="20.2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N739" s="55"/>
      <c r="O739" s="55"/>
      <c r="P739" s="55"/>
      <c r="Q739" s="55"/>
      <c r="U739" s="55"/>
    </row>
    <row r="740" spans="1:21" ht="20.2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N740" s="55"/>
      <c r="O740" s="55"/>
      <c r="P740" s="55"/>
      <c r="Q740" s="55"/>
      <c r="U740" s="55"/>
    </row>
    <row r="741" spans="1:21" ht="20.2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N741" s="55"/>
      <c r="O741" s="55"/>
      <c r="P741" s="55"/>
      <c r="Q741" s="55"/>
      <c r="U741" s="55"/>
    </row>
    <row r="742" spans="1:21" ht="20.2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N742" s="55"/>
      <c r="O742" s="55"/>
      <c r="P742" s="55"/>
      <c r="Q742" s="55"/>
      <c r="U742" s="55"/>
    </row>
    <row r="743" spans="1:21" ht="20.2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N743" s="55"/>
      <c r="O743" s="55"/>
      <c r="P743" s="55"/>
      <c r="Q743" s="55"/>
      <c r="U743" s="55"/>
    </row>
    <row r="744" spans="1:21" ht="20.2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N744" s="55"/>
      <c r="O744" s="55"/>
      <c r="P744" s="55"/>
      <c r="Q744" s="55"/>
      <c r="U744" s="55"/>
    </row>
    <row r="745" spans="1:21" ht="20.2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N745" s="55"/>
      <c r="O745" s="55"/>
      <c r="P745" s="55"/>
      <c r="Q745" s="55"/>
      <c r="U745" s="55"/>
    </row>
    <row r="746" spans="1:21" ht="20.2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N746" s="55"/>
      <c r="O746" s="55"/>
      <c r="P746" s="55"/>
      <c r="Q746" s="55"/>
      <c r="U746" s="55"/>
    </row>
    <row r="747" spans="1:21" ht="20.2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N747" s="55"/>
      <c r="O747" s="55"/>
      <c r="P747" s="55"/>
      <c r="Q747" s="55"/>
      <c r="U747" s="55"/>
    </row>
    <row r="748" spans="1:21" ht="20.2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N748" s="55"/>
      <c r="O748" s="55"/>
      <c r="P748" s="55"/>
      <c r="Q748" s="55"/>
      <c r="U748" s="55"/>
    </row>
    <row r="749" spans="1:21" ht="20.2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N749" s="55"/>
      <c r="O749" s="55"/>
      <c r="P749" s="55"/>
      <c r="Q749" s="55"/>
      <c r="U749" s="55"/>
    </row>
    <row r="750" spans="1:21" ht="20.2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N750" s="55"/>
      <c r="O750" s="55"/>
      <c r="P750" s="55"/>
      <c r="Q750" s="55"/>
      <c r="U750" s="55"/>
    </row>
    <row r="751" spans="1:21" ht="20.2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N751" s="55"/>
      <c r="O751" s="55"/>
      <c r="P751" s="55"/>
      <c r="Q751" s="55"/>
      <c r="U751" s="55"/>
    </row>
    <row r="752" spans="1:21" ht="20.2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N752" s="55"/>
      <c r="O752" s="55"/>
      <c r="P752" s="55"/>
      <c r="Q752" s="55"/>
      <c r="U752" s="55"/>
    </row>
    <row r="753" spans="1:21" ht="20.2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N753" s="55"/>
      <c r="O753" s="55"/>
      <c r="P753" s="55"/>
      <c r="Q753" s="55"/>
      <c r="U753" s="55"/>
    </row>
    <row r="754" spans="1:21" ht="20.2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N754" s="55"/>
      <c r="O754" s="55"/>
      <c r="P754" s="55"/>
      <c r="Q754" s="55"/>
      <c r="U754" s="55"/>
    </row>
    <row r="755" spans="1:21" ht="20.2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N755" s="55"/>
      <c r="O755" s="55"/>
      <c r="P755" s="55"/>
      <c r="Q755" s="55"/>
      <c r="U755" s="55"/>
    </row>
    <row r="756" spans="1:21" ht="20.2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N756" s="55"/>
      <c r="O756" s="55"/>
      <c r="P756" s="55"/>
      <c r="Q756" s="55"/>
      <c r="U756" s="55"/>
    </row>
    <row r="757" spans="1:21" ht="20.2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N757" s="55"/>
      <c r="O757" s="55"/>
      <c r="P757" s="55"/>
      <c r="Q757" s="55"/>
      <c r="U757" s="55"/>
    </row>
    <row r="758" spans="1:21" ht="20.2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N758" s="55"/>
      <c r="O758" s="55"/>
      <c r="P758" s="55"/>
      <c r="Q758" s="55"/>
      <c r="U758" s="55"/>
    </row>
    <row r="759" spans="1:21" ht="20.2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N759" s="55"/>
      <c r="O759" s="55"/>
      <c r="P759" s="55"/>
      <c r="Q759" s="55"/>
      <c r="U759" s="55"/>
    </row>
    <row r="760" spans="1:21" ht="20.2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N760" s="55"/>
      <c r="O760" s="55"/>
      <c r="P760" s="55"/>
      <c r="Q760" s="55"/>
      <c r="U760" s="55"/>
    </row>
    <row r="761" spans="1:21" ht="20.2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N761" s="55"/>
      <c r="O761" s="55"/>
      <c r="P761" s="55"/>
      <c r="Q761" s="55"/>
      <c r="U761" s="55"/>
    </row>
    <row r="762" spans="1:21" ht="20.2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N762" s="55"/>
      <c r="O762" s="55"/>
      <c r="P762" s="55"/>
      <c r="Q762" s="55"/>
      <c r="U762" s="55"/>
    </row>
    <row r="763" spans="1:21" ht="20.2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N763" s="55"/>
      <c r="O763" s="55"/>
      <c r="P763" s="55"/>
      <c r="Q763" s="55"/>
      <c r="U763" s="55"/>
    </row>
    <row r="764" spans="1:21" ht="20.2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N764" s="55"/>
      <c r="O764" s="55"/>
      <c r="P764" s="55"/>
      <c r="Q764" s="55"/>
      <c r="U764" s="55"/>
    </row>
    <row r="765" spans="1:21" ht="20.2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N765" s="55"/>
      <c r="O765" s="55"/>
      <c r="P765" s="55"/>
      <c r="Q765" s="55"/>
      <c r="U765" s="55"/>
    </row>
    <row r="766" spans="1:21" ht="20.2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N766" s="55"/>
      <c r="O766" s="55"/>
      <c r="P766" s="55"/>
      <c r="Q766" s="55"/>
      <c r="U766" s="55"/>
    </row>
    <row r="767" spans="1:21" ht="20.2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N767" s="55"/>
      <c r="O767" s="55"/>
      <c r="P767" s="55"/>
      <c r="Q767" s="55"/>
      <c r="U767" s="55"/>
    </row>
    <row r="768" spans="1:21" ht="20.2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N768" s="55"/>
      <c r="O768" s="55"/>
      <c r="P768" s="55"/>
      <c r="Q768" s="55"/>
      <c r="U768" s="55"/>
    </row>
    <row r="769" spans="1:21" ht="20.2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N769" s="55"/>
      <c r="O769" s="55"/>
      <c r="P769" s="55"/>
      <c r="Q769" s="55"/>
      <c r="U769" s="55"/>
    </row>
    <row r="770" spans="1:21" ht="20.2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N770" s="55"/>
      <c r="O770" s="55"/>
      <c r="P770" s="55"/>
      <c r="Q770" s="55"/>
      <c r="U770" s="55"/>
    </row>
    <row r="771" spans="1:21" ht="20.2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N771" s="55"/>
      <c r="O771" s="55"/>
      <c r="P771" s="55"/>
      <c r="Q771" s="55"/>
      <c r="U771" s="55"/>
    </row>
    <row r="772" spans="1:21" ht="20.2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N772" s="55"/>
      <c r="O772" s="55"/>
      <c r="P772" s="55"/>
      <c r="Q772" s="55"/>
      <c r="U772" s="55"/>
    </row>
    <row r="773" spans="1:21" ht="20.2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N773" s="55"/>
      <c r="O773" s="55"/>
      <c r="P773" s="55"/>
      <c r="Q773" s="55"/>
      <c r="U773" s="55"/>
    </row>
    <row r="774" spans="1:21" ht="20.2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N774" s="55"/>
      <c r="O774" s="55"/>
      <c r="P774" s="55"/>
      <c r="Q774" s="55"/>
      <c r="U774" s="55"/>
    </row>
    <row r="775" spans="1:21" ht="20.2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N775" s="55"/>
      <c r="O775" s="55"/>
      <c r="P775" s="55"/>
      <c r="Q775" s="55"/>
      <c r="U775" s="55"/>
    </row>
    <row r="776" spans="1:21" ht="20.2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N776" s="55"/>
      <c r="O776" s="55"/>
      <c r="P776" s="55"/>
      <c r="Q776" s="55"/>
      <c r="U776" s="55"/>
    </row>
    <row r="777" spans="1:21" ht="20.2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N777" s="55"/>
      <c r="O777" s="55"/>
      <c r="P777" s="55"/>
      <c r="Q777" s="55"/>
      <c r="U777" s="55"/>
    </row>
    <row r="778" spans="1:21" ht="20.2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N778" s="55"/>
      <c r="O778" s="55"/>
      <c r="P778" s="55"/>
      <c r="Q778" s="55"/>
      <c r="U778" s="55"/>
    </row>
    <row r="779" spans="1:21" ht="20.2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N779" s="55"/>
      <c r="O779" s="55"/>
      <c r="P779" s="55"/>
      <c r="Q779" s="55"/>
      <c r="U779" s="55"/>
    </row>
    <row r="780" spans="1:21" ht="20.2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N780" s="55"/>
      <c r="O780" s="55"/>
      <c r="P780" s="55"/>
      <c r="Q780" s="55"/>
      <c r="U780" s="55"/>
    </row>
    <row r="781" spans="1:21" ht="20.2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N781" s="55"/>
      <c r="O781" s="55"/>
      <c r="P781" s="55"/>
      <c r="Q781" s="55"/>
      <c r="U781" s="55"/>
    </row>
    <row r="782" spans="1:21" ht="20.2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N782" s="55"/>
      <c r="O782" s="55"/>
      <c r="P782" s="55"/>
      <c r="Q782" s="55"/>
      <c r="U782" s="55"/>
    </row>
    <row r="783" spans="1:21" ht="20.2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N783" s="55"/>
      <c r="O783" s="55"/>
      <c r="P783" s="55"/>
      <c r="Q783" s="55"/>
      <c r="U783" s="55"/>
    </row>
    <row r="784" spans="1:21" ht="20.2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N784" s="55"/>
      <c r="O784" s="55"/>
      <c r="P784" s="55"/>
      <c r="Q784" s="55"/>
      <c r="U784" s="55"/>
    </row>
    <row r="785" spans="1:21" ht="20.2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N785" s="55"/>
      <c r="O785" s="55"/>
      <c r="P785" s="55"/>
      <c r="Q785" s="55"/>
      <c r="U785" s="55"/>
    </row>
    <row r="786" spans="1:21" ht="20.2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N786" s="55"/>
      <c r="O786" s="55"/>
      <c r="P786" s="55"/>
      <c r="Q786" s="55"/>
      <c r="U786" s="55"/>
    </row>
    <row r="787" spans="1:21" ht="20.2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N787" s="55"/>
      <c r="O787" s="55"/>
      <c r="P787" s="55"/>
      <c r="Q787" s="55"/>
      <c r="U787" s="55"/>
    </row>
    <row r="788" spans="1:21" ht="20.2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N788" s="55"/>
      <c r="O788" s="55"/>
      <c r="P788" s="55"/>
      <c r="Q788" s="55"/>
      <c r="U788" s="55"/>
    </row>
    <row r="789" spans="1:21" ht="20.2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N789" s="55"/>
      <c r="O789" s="55"/>
      <c r="P789" s="55"/>
      <c r="Q789" s="55"/>
      <c r="U789" s="55"/>
    </row>
    <row r="790" spans="1:21" ht="20.2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N790" s="55"/>
      <c r="O790" s="55"/>
      <c r="P790" s="55"/>
      <c r="Q790" s="55"/>
      <c r="U790" s="55"/>
    </row>
    <row r="791" spans="1:21" ht="20.2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N791" s="55"/>
      <c r="O791" s="55"/>
      <c r="P791" s="55"/>
      <c r="Q791" s="55"/>
      <c r="U791" s="55"/>
    </row>
    <row r="792" spans="1:21" ht="20.2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N792" s="55"/>
      <c r="O792" s="55"/>
      <c r="P792" s="55"/>
      <c r="Q792" s="55"/>
      <c r="U792" s="55"/>
    </row>
    <row r="793" spans="1:21" ht="20.2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N793" s="55"/>
      <c r="O793" s="55"/>
      <c r="P793" s="55"/>
      <c r="Q793" s="55"/>
      <c r="U793" s="55"/>
    </row>
    <row r="794" spans="1:21" ht="20.2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N794" s="55"/>
      <c r="O794" s="55"/>
      <c r="P794" s="55"/>
      <c r="Q794" s="55"/>
      <c r="U794" s="55"/>
    </row>
    <row r="795" spans="1:21" ht="20.2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N795" s="55"/>
      <c r="O795" s="55"/>
      <c r="P795" s="55"/>
      <c r="Q795" s="55"/>
      <c r="U795" s="55"/>
    </row>
    <row r="796" spans="1:21" ht="20.2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N796" s="55"/>
      <c r="O796" s="55"/>
      <c r="P796" s="55"/>
      <c r="Q796" s="55"/>
      <c r="U796" s="55"/>
    </row>
    <row r="797" spans="1:21" ht="20.2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N797" s="55"/>
      <c r="O797" s="55"/>
      <c r="P797" s="55"/>
      <c r="Q797" s="55"/>
      <c r="U797" s="55"/>
    </row>
    <row r="798" spans="1:21" ht="20.2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N798" s="55"/>
      <c r="O798" s="55"/>
      <c r="P798" s="55"/>
      <c r="Q798" s="55"/>
      <c r="U798" s="55"/>
    </row>
    <row r="799" spans="1:21" ht="20.2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N799" s="55"/>
      <c r="O799" s="55"/>
      <c r="P799" s="55"/>
      <c r="Q799" s="55"/>
      <c r="U799" s="55"/>
    </row>
    <row r="800" spans="1:21" ht="20.2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N800" s="55"/>
      <c r="O800" s="55"/>
      <c r="P800" s="55"/>
      <c r="Q800" s="55"/>
      <c r="U800" s="55"/>
    </row>
    <row r="801" spans="1:21" ht="20.2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N801" s="55"/>
      <c r="O801" s="55"/>
      <c r="P801" s="55"/>
      <c r="Q801" s="55"/>
      <c r="U801" s="55"/>
    </row>
    <row r="802" spans="1:21" ht="20.2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N802" s="55"/>
      <c r="O802" s="55"/>
      <c r="P802" s="55"/>
      <c r="Q802" s="55"/>
      <c r="U802" s="55"/>
    </row>
    <row r="803" spans="1:21" ht="20.2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N803" s="55"/>
      <c r="O803" s="55"/>
      <c r="P803" s="55"/>
      <c r="Q803" s="55"/>
      <c r="U803" s="55"/>
    </row>
    <row r="804" spans="1:21" ht="20.2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N804" s="55"/>
      <c r="O804" s="55"/>
      <c r="P804" s="55"/>
      <c r="Q804" s="55"/>
      <c r="U804" s="55"/>
    </row>
    <row r="805" spans="1:21" ht="20.2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N805" s="55"/>
      <c r="O805" s="55"/>
      <c r="P805" s="55"/>
      <c r="Q805" s="55"/>
      <c r="U805" s="55"/>
    </row>
    <row r="806" spans="1:21" ht="20.2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N806" s="55"/>
      <c r="O806" s="55"/>
      <c r="P806" s="55"/>
      <c r="Q806" s="55"/>
      <c r="U806" s="55"/>
    </row>
    <row r="807" spans="1:21" ht="20.2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N807" s="55"/>
      <c r="O807" s="55"/>
      <c r="P807" s="55"/>
      <c r="Q807" s="55"/>
      <c r="U807" s="55"/>
    </row>
    <row r="808" spans="1:21" ht="20.2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N808" s="55"/>
      <c r="O808" s="55"/>
      <c r="P808" s="55"/>
      <c r="Q808" s="55"/>
      <c r="U808" s="55"/>
    </row>
    <row r="809" spans="1:21" ht="20.2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N809" s="55"/>
      <c r="O809" s="55"/>
      <c r="P809" s="55"/>
      <c r="Q809" s="55"/>
      <c r="U809" s="55"/>
    </row>
    <row r="810" spans="1:21" ht="20.2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N810" s="55"/>
      <c r="O810" s="55"/>
      <c r="P810" s="55"/>
      <c r="Q810" s="55"/>
      <c r="U810" s="55"/>
    </row>
    <row r="811" spans="1:21" ht="20.2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N811" s="55"/>
      <c r="O811" s="55"/>
      <c r="P811" s="55"/>
      <c r="Q811" s="55"/>
      <c r="U811" s="55"/>
    </row>
    <row r="812" spans="1:21" ht="20.2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N812" s="55"/>
      <c r="O812" s="55"/>
      <c r="P812" s="55"/>
      <c r="Q812" s="55"/>
      <c r="U812" s="55"/>
    </row>
    <row r="813" spans="1:21" ht="20.2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N813" s="55"/>
      <c r="O813" s="55"/>
      <c r="P813" s="55"/>
      <c r="Q813" s="55"/>
      <c r="U813" s="55"/>
    </row>
    <row r="814" spans="1:21" ht="20.2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N814" s="55"/>
      <c r="O814" s="55"/>
      <c r="P814" s="55"/>
      <c r="Q814" s="55"/>
      <c r="U814" s="55"/>
    </row>
    <row r="815" spans="1:21" ht="20.2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N815" s="55"/>
      <c r="O815" s="55"/>
      <c r="P815" s="55"/>
      <c r="Q815" s="55"/>
      <c r="U815" s="55"/>
    </row>
    <row r="816" spans="1:21" ht="20.2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N816" s="55"/>
      <c r="O816" s="55"/>
      <c r="P816" s="55"/>
      <c r="Q816" s="55"/>
      <c r="U816" s="55"/>
    </row>
    <row r="817" spans="1:21" ht="20.2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N817" s="55"/>
      <c r="O817" s="55"/>
      <c r="P817" s="55"/>
      <c r="Q817" s="55"/>
      <c r="U817" s="55"/>
    </row>
    <row r="818" spans="1:21" ht="20.2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N818" s="55"/>
      <c r="O818" s="55"/>
      <c r="P818" s="55"/>
      <c r="Q818" s="55"/>
      <c r="U818" s="55"/>
    </row>
    <row r="819" spans="1:21" ht="20.2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N819" s="55"/>
      <c r="O819" s="55"/>
      <c r="P819" s="55"/>
      <c r="Q819" s="55"/>
      <c r="U819" s="55"/>
    </row>
    <row r="820" spans="1:21" ht="20.2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N820" s="55"/>
      <c r="O820" s="55"/>
      <c r="P820" s="55"/>
      <c r="Q820" s="55"/>
      <c r="U820" s="55"/>
    </row>
    <row r="821" spans="1:21" ht="20.2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N821" s="55"/>
      <c r="O821" s="55"/>
      <c r="P821" s="55"/>
      <c r="Q821" s="55"/>
      <c r="U821" s="55"/>
    </row>
    <row r="822" spans="1:21" ht="20.2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N822" s="55"/>
      <c r="O822" s="55"/>
      <c r="P822" s="55"/>
      <c r="Q822" s="55"/>
      <c r="U822" s="55"/>
    </row>
    <row r="823" spans="1:21" ht="20.2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N823" s="55"/>
      <c r="O823" s="55"/>
      <c r="P823" s="55"/>
      <c r="Q823" s="55"/>
      <c r="U823" s="55"/>
    </row>
    <row r="824" spans="1:21" ht="20.2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N824" s="55"/>
      <c r="O824" s="55"/>
      <c r="P824" s="55"/>
      <c r="Q824" s="55"/>
      <c r="U824" s="55"/>
    </row>
    <row r="825" spans="1:21" ht="20.2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N825" s="55"/>
      <c r="O825" s="55"/>
      <c r="P825" s="55"/>
      <c r="Q825" s="55"/>
      <c r="U825" s="55"/>
    </row>
    <row r="826" spans="1:21" ht="20.2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N826" s="55"/>
      <c r="O826" s="55"/>
      <c r="P826" s="55"/>
      <c r="Q826" s="55"/>
      <c r="U826" s="55"/>
    </row>
    <row r="827" spans="1:21" ht="20.2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N827" s="55"/>
      <c r="O827" s="55"/>
      <c r="P827" s="55"/>
      <c r="Q827" s="55"/>
      <c r="U827" s="55"/>
    </row>
    <row r="828" spans="1:21" ht="20.2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N828" s="55"/>
      <c r="O828" s="55"/>
      <c r="P828" s="55"/>
      <c r="Q828" s="55"/>
      <c r="U828" s="55"/>
    </row>
    <row r="829" spans="1:21" ht="20.2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N829" s="55"/>
      <c r="O829" s="55"/>
      <c r="P829" s="55"/>
      <c r="Q829" s="55"/>
      <c r="U829" s="55"/>
    </row>
    <row r="830" spans="1:21" ht="20.2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N830" s="55"/>
      <c r="O830" s="55"/>
      <c r="P830" s="55"/>
      <c r="Q830" s="55"/>
      <c r="U830" s="55"/>
    </row>
    <row r="831" spans="1:21" ht="20.2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N831" s="55"/>
      <c r="O831" s="55"/>
      <c r="P831" s="55"/>
      <c r="Q831" s="55"/>
      <c r="U831" s="55"/>
    </row>
    <row r="832" spans="1:21" ht="20.2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N832" s="55"/>
      <c r="O832" s="55"/>
      <c r="P832" s="55"/>
      <c r="Q832" s="55"/>
      <c r="U832" s="55"/>
    </row>
    <row r="833" spans="1:21" ht="20.2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N833" s="55"/>
      <c r="O833" s="55"/>
      <c r="P833" s="55"/>
      <c r="Q833" s="55"/>
      <c r="U833" s="55"/>
    </row>
    <row r="834" spans="1:21" ht="20.2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N834" s="55"/>
      <c r="O834" s="55"/>
      <c r="P834" s="55"/>
      <c r="Q834" s="55"/>
      <c r="U834" s="55"/>
    </row>
    <row r="835" spans="1:21" ht="20.2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N835" s="55"/>
      <c r="O835" s="55"/>
      <c r="P835" s="55"/>
      <c r="Q835" s="55"/>
      <c r="U835" s="55"/>
    </row>
    <row r="836" spans="1:21" ht="20.2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N836" s="55"/>
      <c r="O836" s="55"/>
      <c r="P836" s="55"/>
      <c r="Q836" s="55"/>
      <c r="U836" s="55"/>
    </row>
    <row r="837" spans="1:21" ht="20.2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N837" s="55"/>
      <c r="O837" s="55"/>
      <c r="P837" s="55"/>
      <c r="Q837" s="55"/>
      <c r="U837" s="55"/>
    </row>
    <row r="838" spans="1:21" ht="20.2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N838" s="55"/>
      <c r="O838" s="55"/>
      <c r="P838" s="55"/>
      <c r="Q838" s="55"/>
      <c r="U838" s="55"/>
    </row>
    <row r="839" spans="1:21" ht="20.2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N839" s="55"/>
      <c r="O839" s="55"/>
      <c r="P839" s="55"/>
      <c r="Q839" s="55"/>
      <c r="U839" s="55"/>
    </row>
    <row r="840" spans="1:21" ht="20.2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N840" s="55"/>
      <c r="O840" s="55"/>
      <c r="P840" s="55"/>
      <c r="Q840" s="55"/>
      <c r="U840" s="55"/>
    </row>
    <row r="841" spans="1:21" ht="20.2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N841" s="55"/>
      <c r="O841" s="55"/>
      <c r="P841" s="55"/>
      <c r="Q841" s="55"/>
      <c r="U841" s="55"/>
    </row>
    <row r="842" spans="1:21" ht="20.2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N842" s="55"/>
      <c r="O842" s="55"/>
      <c r="P842" s="55"/>
      <c r="Q842" s="55"/>
      <c r="U842" s="55"/>
    </row>
    <row r="843" spans="1:21" ht="20.2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N843" s="55"/>
      <c r="O843" s="55"/>
      <c r="P843" s="55"/>
      <c r="Q843" s="55"/>
      <c r="U843" s="55"/>
    </row>
    <row r="844" spans="1:21" ht="20.2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N844" s="55"/>
      <c r="O844" s="55"/>
      <c r="P844" s="55"/>
      <c r="Q844" s="55"/>
      <c r="U844" s="55"/>
    </row>
    <row r="845" spans="1:21" ht="20.2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N845" s="55"/>
      <c r="O845" s="55"/>
      <c r="P845" s="55"/>
      <c r="Q845" s="55"/>
      <c r="U845" s="55"/>
    </row>
    <row r="846" spans="1:21" ht="20.2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N846" s="55"/>
      <c r="O846" s="55"/>
      <c r="P846" s="55"/>
      <c r="Q846" s="55"/>
      <c r="U846" s="55"/>
    </row>
    <row r="847" spans="1:21" ht="20.2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N847" s="55"/>
      <c r="O847" s="55"/>
      <c r="P847" s="55"/>
      <c r="Q847" s="55"/>
      <c r="U847" s="55"/>
    </row>
    <row r="848" spans="1:21" ht="20.2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N848" s="55"/>
      <c r="O848" s="55"/>
      <c r="P848" s="55"/>
      <c r="Q848" s="55"/>
      <c r="U848" s="55"/>
    </row>
    <row r="849" spans="1:21" ht="20.2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N849" s="55"/>
      <c r="O849" s="55"/>
      <c r="P849" s="55"/>
      <c r="Q849" s="55"/>
      <c r="U849" s="55"/>
    </row>
    <row r="850" spans="1:21" ht="20.2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N850" s="55"/>
      <c r="O850" s="55"/>
      <c r="P850" s="55"/>
      <c r="Q850" s="55"/>
      <c r="U850" s="55"/>
    </row>
    <row r="851" spans="1:21" ht="20.2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N851" s="55"/>
      <c r="O851" s="55"/>
      <c r="P851" s="55"/>
      <c r="Q851" s="55"/>
      <c r="U851" s="55"/>
    </row>
    <row r="852" spans="1:21" ht="20.2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N852" s="55"/>
      <c r="O852" s="55"/>
      <c r="P852" s="55"/>
      <c r="Q852" s="55"/>
      <c r="U852" s="55"/>
    </row>
    <row r="853" spans="1:21" ht="20.2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N853" s="55"/>
      <c r="O853" s="55"/>
      <c r="P853" s="55"/>
      <c r="Q853" s="55"/>
      <c r="U853" s="55"/>
    </row>
    <row r="854" spans="1:21" ht="20.2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N854" s="55"/>
      <c r="O854" s="55"/>
      <c r="P854" s="55"/>
      <c r="Q854" s="55"/>
      <c r="U854" s="55"/>
    </row>
    <row r="855" spans="1:21" ht="20.2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N855" s="55"/>
      <c r="O855" s="55"/>
      <c r="P855" s="55"/>
      <c r="Q855" s="55"/>
      <c r="U855" s="55"/>
    </row>
    <row r="856" spans="1:21" ht="20.2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N856" s="55"/>
      <c r="O856" s="55"/>
      <c r="P856" s="55"/>
      <c r="Q856" s="55"/>
      <c r="U856" s="55"/>
    </row>
    <row r="857" spans="1:21" ht="20.2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N857" s="55"/>
      <c r="O857" s="55"/>
      <c r="P857" s="55"/>
      <c r="Q857" s="55"/>
      <c r="U857" s="55"/>
    </row>
    <row r="858" spans="1:21" ht="20.2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N858" s="55"/>
      <c r="O858" s="55"/>
      <c r="P858" s="55"/>
      <c r="Q858" s="55"/>
      <c r="U858" s="55"/>
    </row>
    <row r="859" spans="1:21" ht="20.2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N859" s="55"/>
      <c r="O859" s="55"/>
      <c r="P859" s="55"/>
      <c r="Q859" s="55"/>
      <c r="U859" s="55"/>
    </row>
    <row r="860" spans="1:21" ht="20.2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N860" s="55"/>
      <c r="O860" s="55"/>
      <c r="P860" s="55"/>
      <c r="Q860" s="55"/>
      <c r="U860" s="55"/>
    </row>
    <row r="861" spans="1:21" ht="20.2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N861" s="55"/>
      <c r="O861" s="55"/>
      <c r="P861" s="55"/>
      <c r="Q861" s="55"/>
      <c r="U861" s="55"/>
    </row>
    <row r="862" spans="1:21" ht="20.2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N862" s="55"/>
      <c r="O862" s="55"/>
      <c r="P862" s="55"/>
      <c r="Q862" s="55"/>
      <c r="U862" s="55"/>
    </row>
    <row r="863" spans="1:21" ht="20.2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N863" s="55"/>
      <c r="O863" s="55"/>
      <c r="P863" s="55"/>
      <c r="Q863" s="55"/>
      <c r="U863" s="55"/>
    </row>
    <row r="864" spans="1:21" ht="20.2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N864" s="55"/>
      <c r="O864" s="55"/>
      <c r="P864" s="55"/>
      <c r="Q864" s="55"/>
      <c r="U864" s="55"/>
    </row>
    <row r="865" spans="1:21" ht="20.2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N865" s="55"/>
      <c r="O865" s="55"/>
      <c r="P865" s="55"/>
      <c r="Q865" s="55"/>
      <c r="U865" s="55"/>
    </row>
    <row r="866" spans="1:21" ht="20.2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N866" s="55"/>
      <c r="O866" s="55"/>
      <c r="P866" s="55"/>
      <c r="Q866" s="55"/>
      <c r="U866" s="55"/>
    </row>
    <row r="867" spans="1:21" ht="20.2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N867" s="55"/>
      <c r="O867" s="55"/>
      <c r="P867" s="55"/>
      <c r="Q867" s="55"/>
      <c r="U867" s="55"/>
    </row>
    <row r="868" spans="1:21" ht="20.2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N868" s="55"/>
      <c r="O868" s="55"/>
      <c r="P868" s="55"/>
      <c r="Q868" s="55"/>
      <c r="U868" s="55"/>
    </row>
    <row r="869" spans="1:21" ht="20.2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N869" s="55"/>
      <c r="O869" s="55"/>
      <c r="P869" s="55"/>
      <c r="Q869" s="55"/>
      <c r="U869" s="55"/>
    </row>
    <row r="870" spans="1:21" ht="20.2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N870" s="55"/>
      <c r="O870" s="55"/>
      <c r="P870" s="55"/>
      <c r="Q870" s="55"/>
      <c r="U870" s="55"/>
    </row>
    <row r="871" spans="1:21" ht="20.2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N871" s="55"/>
      <c r="O871" s="55"/>
      <c r="P871" s="55"/>
      <c r="Q871" s="55"/>
      <c r="U871" s="55"/>
    </row>
    <row r="872" spans="1:21" ht="20.2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N872" s="55"/>
      <c r="O872" s="55"/>
      <c r="P872" s="55"/>
      <c r="Q872" s="55"/>
      <c r="U872" s="55"/>
    </row>
    <row r="873" spans="1:21" ht="20.2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N873" s="55"/>
      <c r="O873" s="55"/>
      <c r="P873" s="55"/>
      <c r="Q873" s="55"/>
      <c r="U873" s="55"/>
    </row>
    <row r="874" spans="1:21" ht="20.2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N874" s="55"/>
      <c r="O874" s="55"/>
      <c r="P874" s="55"/>
      <c r="Q874" s="55"/>
      <c r="U874" s="55"/>
    </row>
    <row r="875" spans="1:21" ht="20.2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N875" s="55"/>
      <c r="O875" s="55"/>
      <c r="P875" s="55"/>
      <c r="Q875" s="55"/>
      <c r="U875" s="55"/>
    </row>
    <row r="876" spans="1:21" ht="20.2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N876" s="55"/>
      <c r="O876" s="55"/>
      <c r="P876" s="55"/>
      <c r="Q876" s="55"/>
      <c r="U876" s="55"/>
    </row>
    <row r="877" spans="1:21" ht="20.2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N877" s="55"/>
      <c r="O877" s="55"/>
      <c r="P877" s="55"/>
      <c r="Q877" s="55"/>
      <c r="U877" s="55"/>
    </row>
    <row r="878" spans="1:21" ht="20.2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N878" s="55"/>
      <c r="O878" s="55"/>
      <c r="P878" s="55"/>
      <c r="Q878" s="55"/>
      <c r="U878" s="55"/>
    </row>
    <row r="879" spans="1:21" ht="20.2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N879" s="55"/>
      <c r="O879" s="55"/>
      <c r="P879" s="55"/>
      <c r="Q879" s="55"/>
      <c r="U879" s="55"/>
    </row>
    <row r="880" spans="1:21" ht="20.2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N880" s="55"/>
      <c r="O880" s="55"/>
      <c r="P880" s="55"/>
      <c r="Q880" s="55"/>
      <c r="U880" s="55"/>
    </row>
    <row r="881" spans="1:21" ht="20.2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N881" s="55"/>
      <c r="O881" s="55"/>
      <c r="P881" s="55"/>
      <c r="Q881" s="55"/>
      <c r="U881" s="55"/>
    </row>
    <row r="882" spans="1:21" ht="20.2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N882" s="55"/>
      <c r="O882" s="55"/>
      <c r="P882" s="55"/>
      <c r="Q882" s="55"/>
      <c r="U882" s="55"/>
    </row>
    <row r="883" spans="1:21" ht="20.2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N883" s="55"/>
      <c r="O883" s="55"/>
      <c r="P883" s="55"/>
      <c r="Q883" s="55"/>
      <c r="U883" s="55"/>
    </row>
    <row r="884" spans="1:21" ht="20.2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N884" s="55"/>
      <c r="O884" s="55"/>
      <c r="P884" s="55"/>
      <c r="Q884" s="55"/>
      <c r="U884" s="55"/>
    </row>
    <row r="885" spans="1:21" ht="20.2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N885" s="55"/>
      <c r="O885" s="55"/>
      <c r="P885" s="55"/>
      <c r="Q885" s="55"/>
      <c r="U885" s="55"/>
    </row>
    <row r="886" spans="1:21" ht="20.2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N886" s="55"/>
      <c r="O886" s="55"/>
      <c r="P886" s="55"/>
      <c r="Q886" s="55"/>
      <c r="U886" s="55"/>
    </row>
    <row r="887" spans="1:21" ht="20.2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N887" s="55"/>
      <c r="O887" s="55"/>
      <c r="P887" s="55"/>
      <c r="Q887" s="55"/>
      <c r="U887" s="55"/>
    </row>
    <row r="888" spans="1:21" ht="20.2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N888" s="55"/>
      <c r="O888" s="55"/>
      <c r="P888" s="55"/>
      <c r="Q888" s="55"/>
      <c r="U888" s="55"/>
    </row>
    <row r="889" spans="1:21" ht="20.2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N889" s="55"/>
      <c r="O889" s="55"/>
      <c r="P889" s="55"/>
      <c r="Q889" s="55"/>
      <c r="U889" s="55"/>
    </row>
    <row r="890" spans="1:21" ht="20.2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N890" s="55"/>
      <c r="O890" s="55"/>
      <c r="P890" s="55"/>
      <c r="Q890" s="55"/>
      <c r="U890" s="55"/>
    </row>
    <row r="891" spans="1:21" ht="20.2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N891" s="55"/>
      <c r="O891" s="55"/>
      <c r="P891" s="55"/>
      <c r="Q891" s="55"/>
      <c r="U891" s="55"/>
    </row>
    <row r="892" spans="1:21" ht="20.2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N892" s="55"/>
      <c r="O892" s="55"/>
      <c r="P892" s="55"/>
      <c r="Q892" s="55"/>
      <c r="U892" s="55"/>
    </row>
    <row r="893" spans="1:21" ht="20.2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N893" s="55"/>
      <c r="O893" s="55"/>
      <c r="P893" s="55"/>
      <c r="Q893" s="55"/>
      <c r="U893" s="55"/>
    </row>
    <row r="894" spans="1:21" ht="20.2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N894" s="55"/>
      <c r="O894" s="55"/>
      <c r="P894" s="55"/>
      <c r="Q894" s="55"/>
      <c r="U894" s="55"/>
    </row>
    <row r="895" spans="1:21" ht="20.2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N895" s="55"/>
      <c r="O895" s="55"/>
      <c r="P895" s="55"/>
      <c r="Q895" s="55"/>
      <c r="U895" s="55"/>
    </row>
    <row r="896" spans="1:21" ht="20.2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N896" s="55"/>
      <c r="O896" s="55"/>
      <c r="P896" s="55"/>
      <c r="Q896" s="55"/>
      <c r="U896" s="55"/>
    </row>
    <row r="897" spans="1:21" ht="20.2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N897" s="55"/>
      <c r="O897" s="55"/>
      <c r="P897" s="55"/>
      <c r="Q897" s="55"/>
      <c r="U897" s="55"/>
    </row>
    <row r="898" spans="1:21" ht="20.2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N898" s="55"/>
      <c r="O898" s="55"/>
      <c r="P898" s="55"/>
      <c r="Q898" s="55"/>
      <c r="U898" s="55"/>
    </row>
    <row r="899" spans="1:21" ht="20.2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N899" s="55"/>
      <c r="O899" s="55"/>
      <c r="P899" s="55"/>
      <c r="Q899" s="55"/>
      <c r="U899" s="55"/>
    </row>
    <row r="900" spans="1:21" ht="20.2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N900" s="55"/>
      <c r="O900" s="55"/>
      <c r="P900" s="55"/>
      <c r="Q900" s="55"/>
      <c r="U900" s="55"/>
    </row>
    <row r="901" spans="1:21" ht="20.2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N901" s="55"/>
      <c r="O901" s="55"/>
      <c r="P901" s="55"/>
      <c r="Q901" s="55"/>
      <c r="U901" s="55"/>
    </row>
    <row r="902" spans="1:21" ht="20.2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N902" s="55"/>
      <c r="O902" s="55"/>
      <c r="P902" s="55"/>
      <c r="Q902" s="55"/>
      <c r="U902" s="55"/>
    </row>
    <row r="903" spans="1:21" ht="20.2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N903" s="55"/>
      <c r="O903" s="55"/>
      <c r="P903" s="55"/>
      <c r="Q903" s="55"/>
      <c r="U903" s="55"/>
    </row>
    <row r="904" spans="1:21" ht="20.2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N904" s="55"/>
      <c r="O904" s="55"/>
      <c r="P904" s="55"/>
      <c r="Q904" s="55"/>
      <c r="U904" s="55"/>
    </row>
    <row r="905" spans="1:21" ht="20.2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N905" s="55"/>
      <c r="O905" s="55"/>
      <c r="P905" s="55"/>
      <c r="Q905" s="55"/>
      <c r="U905" s="55"/>
    </row>
    <row r="906" spans="1:21" ht="20.2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N906" s="55"/>
      <c r="O906" s="55"/>
      <c r="P906" s="55"/>
      <c r="Q906" s="55"/>
      <c r="U906" s="55"/>
    </row>
    <row r="907" spans="1:21" ht="20.2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N907" s="55"/>
      <c r="O907" s="55"/>
      <c r="P907" s="55"/>
      <c r="Q907" s="55"/>
      <c r="U907" s="55"/>
    </row>
    <row r="908" spans="1:21" ht="20.2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N908" s="55"/>
      <c r="O908" s="55"/>
      <c r="P908" s="55"/>
      <c r="Q908" s="55"/>
      <c r="U908" s="55"/>
    </row>
    <row r="909" spans="1:21" ht="20.2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N909" s="55"/>
      <c r="O909" s="55"/>
      <c r="P909" s="55"/>
      <c r="Q909" s="55"/>
      <c r="U909" s="55"/>
    </row>
    <row r="910" spans="1:21" ht="20.2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N910" s="55"/>
      <c r="O910" s="55"/>
      <c r="P910" s="55"/>
      <c r="Q910" s="55"/>
      <c r="U910" s="55"/>
    </row>
    <row r="911" spans="1:21" ht="20.2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N911" s="55"/>
      <c r="O911" s="55"/>
      <c r="P911" s="55"/>
      <c r="Q911" s="55"/>
      <c r="U911" s="55"/>
    </row>
    <row r="912" spans="1:21" ht="20.2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N912" s="55"/>
      <c r="O912" s="55"/>
      <c r="P912" s="55"/>
      <c r="Q912" s="55"/>
      <c r="U912" s="55"/>
    </row>
    <row r="913" spans="1:21" ht="20.2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N913" s="55"/>
      <c r="O913" s="55"/>
      <c r="P913" s="55"/>
      <c r="Q913" s="55"/>
      <c r="U913" s="55"/>
    </row>
    <row r="914" spans="1:21" ht="20.2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N914" s="55"/>
      <c r="O914" s="55"/>
      <c r="P914" s="55"/>
      <c r="Q914" s="55"/>
      <c r="U914" s="55"/>
    </row>
    <row r="915" spans="1:21" ht="20.2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N915" s="55"/>
      <c r="O915" s="55"/>
      <c r="P915" s="55"/>
      <c r="Q915" s="55"/>
      <c r="U915" s="55"/>
    </row>
    <row r="916" spans="1:21" ht="20.2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N916" s="55"/>
      <c r="O916" s="55"/>
      <c r="P916" s="55"/>
      <c r="Q916" s="55"/>
      <c r="U916" s="55"/>
    </row>
    <row r="917" spans="1:21" ht="20.2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N917" s="55"/>
      <c r="O917" s="55"/>
      <c r="P917" s="55"/>
      <c r="Q917" s="55"/>
      <c r="U917" s="55"/>
    </row>
    <row r="918" spans="1:21" ht="20.2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N918" s="55"/>
      <c r="O918" s="55"/>
      <c r="P918" s="55"/>
      <c r="Q918" s="55"/>
      <c r="U918" s="55"/>
    </row>
    <row r="919" spans="1:21" ht="20.2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N919" s="55"/>
      <c r="O919" s="55"/>
      <c r="P919" s="55"/>
      <c r="Q919" s="55"/>
      <c r="U919" s="55"/>
    </row>
    <row r="920" spans="1:21" ht="20.2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N920" s="55"/>
      <c r="O920" s="55"/>
      <c r="P920" s="55"/>
      <c r="Q920" s="55"/>
      <c r="U920" s="55"/>
    </row>
    <row r="921" spans="1:21" ht="20.2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N921" s="55"/>
      <c r="O921" s="55"/>
      <c r="P921" s="55"/>
      <c r="Q921" s="55"/>
      <c r="U921" s="55"/>
    </row>
    <row r="922" spans="1:21" ht="20.2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N922" s="55"/>
      <c r="O922" s="55"/>
      <c r="P922" s="55"/>
      <c r="Q922" s="55"/>
      <c r="U922" s="55"/>
    </row>
    <row r="923" spans="1:21" ht="20.2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N923" s="55"/>
      <c r="O923" s="55"/>
      <c r="P923" s="55"/>
      <c r="Q923" s="55"/>
      <c r="U923" s="55"/>
    </row>
    <row r="924" spans="1:21" ht="20.2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N924" s="55"/>
      <c r="O924" s="55"/>
      <c r="P924" s="55"/>
      <c r="Q924" s="55"/>
      <c r="U924" s="55"/>
    </row>
    <row r="925" spans="1:21" ht="20.2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N925" s="55"/>
      <c r="O925" s="55"/>
      <c r="P925" s="55"/>
      <c r="Q925" s="55"/>
      <c r="U925" s="55"/>
    </row>
    <row r="926" spans="1:21" ht="20.2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N926" s="55"/>
      <c r="O926" s="55"/>
      <c r="P926" s="55"/>
      <c r="Q926" s="55"/>
      <c r="U926" s="55"/>
    </row>
    <row r="927" spans="1:21" ht="20.2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N927" s="55"/>
      <c r="O927" s="55"/>
      <c r="P927" s="55"/>
      <c r="Q927" s="55"/>
      <c r="U927" s="55"/>
    </row>
    <row r="928" spans="1:21" ht="20.2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N928" s="55"/>
      <c r="O928" s="55"/>
      <c r="P928" s="55"/>
      <c r="Q928" s="55"/>
      <c r="U928" s="55"/>
    </row>
    <row r="929" spans="1:21" ht="20.2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N929" s="55"/>
      <c r="O929" s="55"/>
      <c r="P929" s="55"/>
      <c r="Q929" s="55"/>
      <c r="U929" s="55"/>
    </row>
    <row r="930" spans="1:21" ht="20.2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N930" s="55"/>
      <c r="O930" s="55"/>
      <c r="P930" s="55"/>
      <c r="Q930" s="55"/>
      <c r="U930" s="55"/>
    </row>
    <row r="931" spans="1:21" ht="20.2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N931" s="55"/>
      <c r="O931" s="55"/>
      <c r="P931" s="55"/>
      <c r="Q931" s="55"/>
      <c r="U931" s="55"/>
    </row>
    <row r="932" spans="1:21" ht="20.2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N932" s="55"/>
      <c r="O932" s="55"/>
      <c r="P932" s="55"/>
      <c r="Q932" s="55"/>
      <c r="U932" s="55"/>
    </row>
    <row r="933" spans="1:21" ht="20.2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N933" s="55"/>
      <c r="O933" s="55"/>
      <c r="P933" s="55"/>
      <c r="Q933" s="55"/>
      <c r="U933" s="55"/>
    </row>
    <row r="934" spans="1:21" ht="20.2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N934" s="55"/>
      <c r="O934" s="55"/>
      <c r="P934" s="55"/>
      <c r="Q934" s="55"/>
      <c r="U934" s="55"/>
    </row>
    <row r="935" spans="1:21" ht="20.2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N935" s="55"/>
      <c r="O935" s="55"/>
      <c r="P935" s="55"/>
      <c r="Q935" s="55"/>
      <c r="U935" s="55"/>
    </row>
    <row r="936" spans="1:21" ht="20.2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N936" s="55"/>
      <c r="O936" s="55"/>
      <c r="P936" s="55"/>
      <c r="Q936" s="55"/>
      <c r="U936" s="55"/>
    </row>
    <row r="937" spans="1:21" ht="20.2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N937" s="55"/>
      <c r="O937" s="55"/>
      <c r="P937" s="55"/>
      <c r="Q937" s="55"/>
      <c r="U937" s="55"/>
    </row>
    <row r="938" spans="1:21" ht="20.2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N938" s="55"/>
      <c r="O938" s="55"/>
      <c r="P938" s="55"/>
      <c r="Q938" s="55"/>
      <c r="U938" s="55"/>
    </row>
    <row r="939" spans="1:21" ht="20.2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N939" s="55"/>
      <c r="O939" s="55"/>
      <c r="P939" s="55"/>
      <c r="Q939" s="55"/>
      <c r="U939" s="55"/>
    </row>
    <row r="940" spans="1:21" ht="20.2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N940" s="55"/>
      <c r="O940" s="55"/>
      <c r="P940" s="55"/>
      <c r="Q940" s="55"/>
      <c r="U940" s="55"/>
    </row>
    <row r="941" spans="1:21" ht="20.2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N941" s="55"/>
      <c r="O941" s="55"/>
      <c r="P941" s="55"/>
      <c r="Q941" s="55"/>
      <c r="U941" s="55"/>
    </row>
    <row r="942" spans="1:21" ht="20.2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N942" s="55"/>
      <c r="O942" s="55"/>
      <c r="P942" s="55"/>
      <c r="Q942" s="55"/>
      <c r="U942" s="55"/>
    </row>
    <row r="943" spans="1:21" ht="20.2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N943" s="55"/>
      <c r="O943" s="55"/>
      <c r="P943" s="55"/>
      <c r="Q943" s="55"/>
      <c r="U943" s="55"/>
    </row>
    <row r="944" spans="1:21" ht="20.2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N944" s="55"/>
      <c r="O944" s="55"/>
      <c r="P944" s="55"/>
      <c r="Q944" s="55"/>
      <c r="U944" s="55"/>
    </row>
    <row r="945" spans="1:21" ht="20.2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N945" s="55"/>
      <c r="O945" s="55"/>
      <c r="P945" s="55"/>
      <c r="Q945" s="55"/>
      <c r="U945" s="55"/>
    </row>
    <row r="946" spans="1:21" ht="20.2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N946" s="55"/>
      <c r="O946" s="55"/>
      <c r="P946" s="55"/>
      <c r="Q946" s="55"/>
      <c r="U946" s="55"/>
    </row>
    <row r="947" spans="1:21" ht="20.2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N947" s="55"/>
      <c r="O947" s="55"/>
      <c r="P947" s="55"/>
      <c r="Q947" s="55"/>
      <c r="U947" s="55"/>
    </row>
    <row r="948" spans="1:21" ht="20.2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N948" s="55"/>
      <c r="O948" s="55"/>
      <c r="P948" s="55"/>
      <c r="Q948" s="55"/>
      <c r="U948" s="55"/>
    </row>
    <row r="949" spans="1:21" ht="20.2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N949" s="55"/>
      <c r="O949" s="55"/>
      <c r="P949" s="55"/>
      <c r="Q949" s="55"/>
      <c r="U949" s="55"/>
    </row>
    <row r="950" spans="1:21" ht="20.2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N950" s="55"/>
      <c r="O950" s="55"/>
      <c r="P950" s="55"/>
      <c r="Q950" s="55"/>
      <c r="U950" s="55"/>
    </row>
    <row r="951" spans="1:21" ht="20.2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N951" s="55"/>
      <c r="O951" s="55"/>
      <c r="P951" s="55"/>
      <c r="Q951" s="55"/>
      <c r="U951" s="55"/>
    </row>
    <row r="952" spans="1:21" ht="20.2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N952" s="55"/>
      <c r="O952" s="55"/>
      <c r="P952" s="55"/>
      <c r="Q952" s="55"/>
      <c r="U952" s="55"/>
    </row>
    <row r="953" spans="1:21" ht="20.2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N953" s="55"/>
      <c r="O953" s="55"/>
      <c r="P953" s="55"/>
      <c r="Q953" s="55"/>
      <c r="U953" s="55"/>
    </row>
    <row r="954" spans="1:21" ht="20.2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N954" s="55"/>
      <c r="O954" s="55"/>
      <c r="P954" s="55"/>
      <c r="Q954" s="55"/>
      <c r="U954" s="55"/>
    </row>
    <row r="955" spans="1:21" ht="20.2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N955" s="55"/>
      <c r="O955" s="55"/>
      <c r="P955" s="55"/>
      <c r="Q955" s="55"/>
      <c r="U955" s="55"/>
    </row>
    <row r="956" spans="1:21" ht="20.2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N956" s="55"/>
      <c r="O956" s="55"/>
      <c r="P956" s="55"/>
      <c r="Q956" s="55"/>
      <c r="U956" s="55"/>
    </row>
    <row r="957" spans="1:21" ht="20.2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N957" s="55"/>
      <c r="O957" s="55"/>
      <c r="P957" s="55"/>
      <c r="Q957" s="55"/>
      <c r="U957" s="55"/>
    </row>
    <row r="958" spans="1:21" ht="20.2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N958" s="55"/>
      <c r="O958" s="55"/>
      <c r="P958" s="55"/>
      <c r="Q958" s="55"/>
      <c r="U958" s="55"/>
    </row>
    <row r="959" spans="1:21" ht="20.2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N959" s="55"/>
      <c r="O959" s="55"/>
      <c r="P959" s="55"/>
      <c r="Q959" s="55"/>
      <c r="U959" s="55"/>
    </row>
    <row r="960" spans="1:21" ht="20.2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N960" s="55"/>
      <c r="O960" s="55"/>
      <c r="P960" s="55"/>
      <c r="Q960" s="55"/>
      <c r="U960" s="55"/>
    </row>
    <row r="961" spans="1:21" ht="20.2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N961" s="55"/>
      <c r="O961" s="55"/>
      <c r="P961" s="55"/>
      <c r="Q961" s="55"/>
      <c r="U961" s="55"/>
    </row>
    <row r="962" spans="1:21" ht="20.2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N962" s="55"/>
      <c r="O962" s="55"/>
      <c r="P962" s="55"/>
      <c r="Q962" s="55"/>
      <c r="U962" s="55"/>
    </row>
    <row r="963" spans="1:21" ht="20.2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N963" s="55"/>
      <c r="O963" s="55"/>
      <c r="P963" s="55"/>
      <c r="Q963" s="55"/>
      <c r="U963" s="55"/>
    </row>
    <row r="964" spans="1:21" ht="20.2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N964" s="55"/>
      <c r="O964" s="55"/>
      <c r="P964" s="55"/>
      <c r="Q964" s="55"/>
      <c r="U964" s="55"/>
    </row>
    <row r="965" spans="1:21" ht="20.2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N965" s="55"/>
      <c r="O965" s="55"/>
      <c r="P965" s="55"/>
      <c r="Q965" s="55"/>
      <c r="U965" s="55"/>
    </row>
    <row r="966" spans="1:21" ht="20.2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N966" s="55"/>
      <c r="O966" s="55"/>
      <c r="P966" s="55"/>
      <c r="Q966" s="55"/>
      <c r="U966" s="55"/>
    </row>
    <row r="967" spans="1:21" ht="20.2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N967" s="55"/>
      <c r="O967" s="55"/>
      <c r="P967" s="55"/>
      <c r="Q967" s="55"/>
      <c r="U967" s="55"/>
    </row>
    <row r="968" spans="1:21" ht="20.2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N968" s="55"/>
      <c r="O968" s="55"/>
      <c r="P968" s="55"/>
      <c r="Q968" s="55"/>
      <c r="U968" s="55"/>
    </row>
    <row r="969" spans="1:21" ht="20.2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N969" s="55"/>
      <c r="O969" s="55"/>
      <c r="P969" s="55"/>
      <c r="Q969" s="55"/>
      <c r="U969" s="55"/>
    </row>
    <row r="970" spans="1:21" ht="20.2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N970" s="55"/>
      <c r="O970" s="55"/>
      <c r="P970" s="55"/>
      <c r="Q970" s="55"/>
      <c r="U970" s="55"/>
    </row>
    <row r="971" spans="1:21" ht="20.2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N971" s="55"/>
      <c r="O971" s="55"/>
      <c r="P971" s="55"/>
      <c r="Q971" s="55"/>
      <c r="U971" s="55"/>
    </row>
    <row r="972" spans="1:21" ht="20.2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N972" s="55"/>
      <c r="O972" s="55"/>
      <c r="P972" s="55"/>
      <c r="Q972" s="55"/>
      <c r="U972" s="55"/>
    </row>
    <row r="973" spans="1:21" ht="20.2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N973" s="55"/>
      <c r="O973" s="55"/>
      <c r="P973" s="55"/>
      <c r="Q973" s="55"/>
      <c r="U973" s="55"/>
    </row>
    <row r="974" spans="1:21" ht="20.2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N974" s="55"/>
      <c r="O974" s="55"/>
      <c r="P974" s="55"/>
      <c r="Q974" s="55"/>
      <c r="U974" s="55"/>
    </row>
    <row r="975" spans="1:21" ht="20.2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N975" s="55"/>
      <c r="O975" s="55"/>
      <c r="P975" s="55"/>
      <c r="Q975" s="55"/>
      <c r="U975" s="55"/>
    </row>
    <row r="976" spans="1:21" ht="20.2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N976" s="55"/>
      <c r="O976" s="55"/>
      <c r="P976" s="55"/>
      <c r="Q976" s="55"/>
      <c r="U976" s="55"/>
    </row>
    <row r="977" spans="1:21" ht="20.2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N977" s="55"/>
      <c r="O977" s="55"/>
      <c r="P977" s="55"/>
      <c r="Q977" s="55"/>
      <c r="U977" s="55"/>
    </row>
    <row r="978" spans="1:21" ht="20.2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N978" s="55"/>
      <c r="O978" s="55"/>
      <c r="P978" s="55"/>
      <c r="Q978" s="55"/>
      <c r="U978" s="55"/>
    </row>
    <row r="979" spans="1:21" ht="20.2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N979" s="55"/>
      <c r="O979" s="55"/>
      <c r="P979" s="55"/>
      <c r="Q979" s="55"/>
      <c r="U979" s="55"/>
    </row>
    <row r="980" spans="1:21" ht="20.2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N980" s="55"/>
      <c r="O980" s="55"/>
      <c r="P980" s="55"/>
      <c r="Q980" s="55"/>
      <c r="U980" s="55"/>
    </row>
    <row r="981" spans="1:21" ht="20.2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N981" s="55"/>
      <c r="O981" s="55"/>
      <c r="P981" s="55"/>
      <c r="Q981" s="55"/>
      <c r="U981" s="55"/>
    </row>
    <row r="982" spans="1:21" ht="20.2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N982" s="55"/>
      <c r="O982" s="55"/>
      <c r="P982" s="55"/>
      <c r="Q982" s="55"/>
      <c r="U982" s="55"/>
    </row>
    <row r="983" spans="1:21" ht="20.2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N983" s="55"/>
      <c r="O983" s="55"/>
      <c r="P983" s="55"/>
      <c r="Q983" s="55"/>
      <c r="U983" s="55"/>
    </row>
    <row r="984" spans="1:21" ht="20.2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N984" s="55"/>
      <c r="O984" s="55"/>
      <c r="P984" s="55"/>
      <c r="Q984" s="55"/>
      <c r="U984" s="55"/>
    </row>
    <row r="985" spans="1:21" ht="20.2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N985" s="55"/>
      <c r="O985" s="55"/>
      <c r="P985" s="55"/>
      <c r="Q985" s="55"/>
      <c r="U985" s="55"/>
    </row>
    <row r="986" spans="1:21" ht="20.2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N986" s="55"/>
      <c r="O986" s="55"/>
      <c r="P986" s="55"/>
      <c r="Q986" s="55"/>
      <c r="U986" s="55"/>
    </row>
    <row r="987" spans="1:21" ht="20.2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N987" s="55"/>
      <c r="O987" s="55"/>
      <c r="P987" s="55"/>
      <c r="Q987" s="55"/>
      <c r="U987" s="55"/>
    </row>
    <row r="988" spans="1:21" ht="20.2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N988" s="55"/>
      <c r="O988" s="55"/>
      <c r="P988" s="55"/>
      <c r="Q988" s="55"/>
      <c r="U988" s="55"/>
    </row>
    <row r="989" spans="1:21" ht="20.2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N989" s="55"/>
      <c r="O989" s="55"/>
      <c r="P989" s="55"/>
      <c r="Q989" s="55"/>
      <c r="U989" s="55"/>
    </row>
    <row r="990" spans="1:21" ht="20.2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N990" s="55"/>
      <c r="O990" s="55"/>
      <c r="P990" s="55"/>
      <c r="Q990" s="55"/>
      <c r="U990" s="55"/>
    </row>
    <row r="991" spans="1:21" ht="20.2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N991" s="55"/>
      <c r="O991" s="55"/>
      <c r="P991" s="55"/>
      <c r="Q991" s="55"/>
      <c r="U991" s="55"/>
    </row>
    <row r="992" spans="1:21" ht="20.2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N992" s="55"/>
      <c r="O992" s="55"/>
      <c r="P992" s="55"/>
      <c r="Q992" s="55"/>
      <c r="U992" s="55"/>
    </row>
    <row r="993" spans="1:21" ht="20.2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N993" s="55"/>
      <c r="O993" s="55"/>
      <c r="P993" s="55"/>
      <c r="Q993" s="55"/>
      <c r="U993" s="55"/>
    </row>
    <row r="994" spans="1:21" ht="20.2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N994" s="55"/>
      <c r="O994" s="55"/>
      <c r="P994" s="55"/>
      <c r="Q994" s="55"/>
      <c r="U994" s="55"/>
    </row>
    <row r="995" spans="1:21" ht="20.2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N995" s="55"/>
      <c r="O995" s="55"/>
      <c r="P995" s="55"/>
      <c r="Q995" s="55"/>
      <c r="U995" s="55"/>
    </row>
    <row r="996" spans="1:21" ht="20.2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N996" s="55"/>
      <c r="O996" s="55"/>
      <c r="P996" s="55"/>
      <c r="Q996" s="55"/>
      <c r="U996" s="55"/>
    </row>
    <row r="997" spans="1:21" ht="20.2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N997" s="55"/>
      <c r="O997" s="55"/>
      <c r="P997" s="55"/>
      <c r="Q997" s="55"/>
      <c r="U997" s="55"/>
    </row>
    <row r="998" spans="1:21" ht="20.2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N998" s="55"/>
      <c r="O998" s="55"/>
      <c r="P998" s="55"/>
      <c r="Q998" s="55"/>
      <c r="U998" s="55"/>
    </row>
    <row r="999" spans="1:21" ht="20.2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N999" s="55"/>
      <c r="O999" s="55"/>
      <c r="P999" s="55"/>
      <c r="Q999" s="55"/>
      <c r="U999" s="55"/>
    </row>
    <row r="1000" spans="1:21" ht="20.2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N1000" s="55"/>
      <c r="O1000" s="55"/>
      <c r="P1000" s="55"/>
      <c r="Q1000" s="55"/>
      <c r="U1000" s="55"/>
    </row>
    <row r="1001" spans="1:21" ht="20.2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N1001" s="55"/>
      <c r="O1001" s="55"/>
      <c r="P1001" s="55"/>
      <c r="Q1001" s="55"/>
      <c r="U1001" s="55"/>
    </row>
    <row r="1002" spans="1:21" ht="20.2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N1002" s="55"/>
      <c r="O1002" s="55"/>
      <c r="P1002" s="55"/>
      <c r="Q1002" s="55"/>
      <c r="U1002" s="55"/>
    </row>
    <row r="1003" spans="1:21" ht="20.2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N1003" s="55"/>
      <c r="O1003" s="55"/>
      <c r="P1003" s="55"/>
      <c r="Q1003" s="55"/>
      <c r="U1003" s="55"/>
    </row>
    <row r="1004" spans="1:21" ht="20.2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N1004" s="55"/>
      <c r="O1004" s="55"/>
      <c r="P1004" s="55"/>
      <c r="Q1004" s="55"/>
      <c r="U1004" s="55"/>
    </row>
    <row r="1005" spans="1:21" ht="20.2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N1005" s="55"/>
      <c r="O1005" s="55"/>
      <c r="P1005" s="55"/>
      <c r="Q1005" s="55"/>
      <c r="U1005" s="55"/>
    </row>
    <row r="1006" spans="1:21" ht="20.2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N1006" s="55"/>
      <c r="O1006" s="55"/>
      <c r="P1006" s="55"/>
      <c r="Q1006" s="55"/>
      <c r="U1006" s="55"/>
    </row>
    <row r="1007" spans="1:21" ht="20.2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N1007" s="55"/>
      <c r="O1007" s="55"/>
      <c r="P1007" s="55"/>
      <c r="Q1007" s="55"/>
      <c r="U1007" s="55"/>
    </row>
    <row r="1008" spans="1:21" ht="20.2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N1008" s="55"/>
      <c r="O1008" s="55"/>
      <c r="P1008" s="55"/>
      <c r="Q1008" s="55"/>
      <c r="U1008" s="55"/>
    </row>
    <row r="1009" spans="1:21" ht="20.2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N1009" s="55"/>
      <c r="O1009" s="55"/>
      <c r="P1009" s="55"/>
      <c r="Q1009" s="55"/>
      <c r="U1009" s="55"/>
    </row>
    <row r="1010" spans="1:21" ht="20.2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N1010" s="55"/>
      <c r="O1010" s="55"/>
      <c r="P1010" s="55"/>
      <c r="Q1010" s="55"/>
      <c r="U1010" s="55"/>
    </row>
    <row r="1011" spans="1:21" ht="20.2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N1011" s="55"/>
      <c r="O1011" s="55"/>
      <c r="P1011" s="55"/>
      <c r="Q1011" s="55"/>
      <c r="U1011" s="55"/>
    </row>
    <row r="1012" spans="1:21" ht="20.2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N1012" s="55"/>
      <c r="O1012" s="55"/>
      <c r="P1012" s="55"/>
      <c r="Q1012" s="55"/>
      <c r="U1012" s="55"/>
    </row>
    <row r="1013" spans="1:21" ht="20.2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N1013" s="55"/>
      <c r="O1013" s="55"/>
      <c r="P1013" s="55"/>
      <c r="Q1013" s="55"/>
      <c r="U1013" s="55"/>
    </row>
    <row r="1014" spans="1:21" ht="20.2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N1014" s="55"/>
      <c r="O1014" s="55"/>
      <c r="P1014" s="55"/>
      <c r="Q1014" s="55"/>
      <c r="U1014" s="55"/>
    </row>
    <row r="1015" spans="1:21" ht="20.2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N1015" s="55"/>
      <c r="O1015" s="55"/>
      <c r="P1015" s="55"/>
      <c r="Q1015" s="55"/>
      <c r="U1015" s="55"/>
    </row>
    <row r="1016" spans="1:21" ht="20.25" customHeight="1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N1016" s="55"/>
      <c r="O1016" s="55"/>
      <c r="P1016" s="55"/>
      <c r="Q1016" s="55"/>
      <c r="U1016" s="55"/>
    </row>
    <row r="1017" spans="1:21" ht="20.25" customHeight="1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N1017" s="55"/>
      <c r="O1017" s="55"/>
      <c r="P1017" s="55"/>
      <c r="Q1017" s="55"/>
      <c r="U1017" s="55"/>
    </row>
    <row r="1018" spans="1:21" ht="20.25" customHeight="1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N1018" s="55"/>
      <c r="O1018" s="55"/>
      <c r="P1018" s="55"/>
      <c r="Q1018" s="55"/>
      <c r="U1018" s="55"/>
    </row>
    <row r="1019" spans="1:21" ht="20.25" customHeight="1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N1019" s="55"/>
      <c r="O1019" s="55"/>
      <c r="P1019" s="55"/>
      <c r="Q1019" s="55"/>
      <c r="U1019" s="55"/>
    </row>
    <row r="1020" spans="1:21" ht="20.25" customHeight="1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N1020" s="55"/>
      <c r="O1020" s="55"/>
      <c r="P1020" s="55"/>
      <c r="Q1020" s="55"/>
      <c r="U1020" s="55"/>
    </row>
    <row r="1021" spans="1:21" ht="20.25" customHeight="1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N1021" s="55"/>
      <c r="O1021" s="55"/>
      <c r="P1021" s="55"/>
      <c r="Q1021" s="55"/>
      <c r="U1021" s="55"/>
    </row>
    <row r="1022" spans="1:21" ht="20.25" customHeight="1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N1022" s="55"/>
      <c r="O1022" s="55"/>
      <c r="P1022" s="55"/>
      <c r="Q1022" s="55"/>
      <c r="U1022" s="55"/>
    </row>
    <row r="1023" spans="1:21" ht="20.25" customHeight="1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N1023" s="55"/>
      <c r="O1023" s="55"/>
      <c r="P1023" s="55"/>
      <c r="Q1023" s="55"/>
      <c r="U1023" s="55"/>
    </row>
    <row r="1024" spans="1:21" ht="20.25" customHeight="1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N1024" s="55"/>
      <c r="O1024" s="55"/>
      <c r="P1024" s="55"/>
      <c r="Q1024" s="55"/>
      <c r="U1024" s="55"/>
    </row>
    <row r="1025" spans="1:21" ht="20.25" customHeight="1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N1025" s="55"/>
      <c r="O1025" s="55"/>
      <c r="P1025" s="55"/>
      <c r="Q1025" s="55"/>
      <c r="U1025" s="55"/>
    </row>
    <row r="1026" spans="1:21" ht="20.25" customHeight="1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N1026" s="55"/>
      <c r="O1026" s="55"/>
      <c r="P1026" s="55"/>
      <c r="Q1026" s="55"/>
      <c r="U1026" s="55"/>
    </row>
    <row r="1027" spans="1:21" ht="20.25" customHeight="1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N1027" s="55"/>
      <c r="O1027" s="55"/>
      <c r="P1027" s="55"/>
      <c r="Q1027" s="55"/>
      <c r="U1027" s="55"/>
    </row>
    <row r="1028" spans="1:21" ht="20.25" customHeight="1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N1028" s="55"/>
      <c r="O1028" s="55"/>
      <c r="P1028" s="55"/>
      <c r="Q1028" s="55"/>
      <c r="U1028" s="55"/>
    </row>
    <row r="1029" spans="1:21" ht="20.25" customHeight="1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N1029" s="55"/>
      <c r="O1029" s="55"/>
      <c r="P1029" s="55"/>
      <c r="Q1029" s="55"/>
      <c r="U1029" s="55"/>
    </row>
    <row r="1030" spans="1:21" ht="20.25" customHeight="1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N1030" s="55"/>
      <c r="O1030" s="55"/>
      <c r="P1030" s="55"/>
      <c r="Q1030" s="55"/>
      <c r="U1030" s="55"/>
    </row>
    <row r="1031" spans="1:21" ht="20.25" customHeight="1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N1031" s="55"/>
      <c r="O1031" s="55"/>
      <c r="P1031" s="55"/>
      <c r="Q1031" s="55"/>
      <c r="U1031" s="55"/>
    </row>
    <row r="1032" spans="1:21" ht="20.25" customHeight="1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N1032" s="55"/>
      <c r="O1032" s="55"/>
      <c r="P1032" s="55"/>
      <c r="Q1032" s="55"/>
      <c r="U1032" s="55"/>
    </row>
    <row r="1033" spans="1:21" ht="20.25" customHeight="1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N1033" s="55"/>
      <c r="O1033" s="55"/>
      <c r="P1033" s="55"/>
      <c r="Q1033" s="55"/>
      <c r="U1033" s="55"/>
    </row>
    <row r="1034" spans="1:21" ht="20.25" customHeight="1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N1034" s="55"/>
      <c r="O1034" s="55"/>
      <c r="P1034" s="55"/>
      <c r="Q1034" s="55"/>
      <c r="U1034" s="55"/>
    </row>
    <row r="1035" spans="1:21" ht="20.25" customHeight="1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N1035" s="55"/>
      <c r="O1035" s="55"/>
      <c r="P1035" s="55"/>
      <c r="Q1035" s="55"/>
      <c r="U1035" s="55"/>
    </row>
    <row r="1036" spans="1:21" ht="20.25" customHeight="1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N1036" s="55"/>
      <c r="O1036" s="55"/>
      <c r="P1036" s="55"/>
      <c r="Q1036" s="55"/>
      <c r="U1036" s="55"/>
    </row>
    <row r="1037" spans="1:21" ht="20.25" customHeight="1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N1037" s="55"/>
      <c r="O1037" s="55"/>
      <c r="P1037" s="55"/>
      <c r="Q1037" s="55"/>
      <c r="U1037" s="55"/>
    </row>
    <row r="1038" spans="1:21" ht="20.25" customHeight="1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N1038" s="55"/>
      <c r="O1038" s="55"/>
      <c r="P1038" s="55"/>
      <c r="Q1038" s="55"/>
      <c r="U1038" s="55"/>
    </row>
    <row r="1039" spans="1:21" ht="20.25" customHeight="1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N1039" s="55"/>
      <c r="O1039" s="55"/>
      <c r="P1039" s="55"/>
      <c r="Q1039" s="55"/>
      <c r="U1039" s="55"/>
    </row>
    <row r="1040" spans="1:21" ht="20.25" customHeight="1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N1040" s="55"/>
      <c r="O1040" s="55"/>
      <c r="P1040" s="55"/>
      <c r="Q1040" s="55"/>
      <c r="U1040" s="55"/>
    </row>
    <row r="1041" spans="1:21" ht="20.25" customHeight="1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N1041" s="55"/>
      <c r="O1041" s="55"/>
      <c r="P1041" s="55"/>
      <c r="Q1041" s="55"/>
      <c r="U1041" s="55"/>
    </row>
    <row r="1042" spans="1:21" ht="20.2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N1042" s="55"/>
      <c r="O1042" s="55"/>
      <c r="P1042" s="55"/>
      <c r="Q1042" s="55"/>
      <c r="U1042" s="55"/>
    </row>
    <row r="1043" spans="1:21" ht="20.25" customHeight="1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N1043" s="55"/>
      <c r="O1043" s="55"/>
      <c r="P1043" s="55"/>
      <c r="Q1043" s="55"/>
      <c r="U1043" s="55"/>
    </row>
    <row r="1044" spans="1:21" ht="20.25" customHeight="1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N1044" s="55"/>
      <c r="O1044" s="55"/>
      <c r="P1044" s="55"/>
      <c r="Q1044" s="55"/>
      <c r="U1044" s="55"/>
    </row>
    <row r="1045" spans="1:21" ht="20.25" customHeight="1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N1045" s="55"/>
      <c r="O1045" s="55"/>
      <c r="P1045" s="55"/>
      <c r="Q1045" s="55"/>
      <c r="U1045" s="55"/>
    </row>
    <row r="1046" spans="1:21" ht="20.25" customHeight="1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N1046" s="55"/>
      <c r="O1046" s="55"/>
      <c r="P1046" s="55"/>
      <c r="Q1046" s="55"/>
      <c r="U1046" s="55"/>
    </row>
    <row r="1047" spans="1:21" ht="20.25" customHeight="1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N1047" s="55"/>
      <c r="O1047" s="55"/>
      <c r="P1047" s="55"/>
      <c r="Q1047" s="55"/>
      <c r="U1047" s="55"/>
    </row>
    <row r="1048" spans="1:21" ht="20.25" customHeight="1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N1048" s="55"/>
      <c r="O1048" s="55"/>
      <c r="P1048" s="55"/>
      <c r="Q1048" s="55"/>
      <c r="U1048" s="55"/>
    </row>
    <row r="1049" spans="1:21" ht="20.25" customHeight="1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N1049" s="55"/>
      <c r="O1049" s="55"/>
      <c r="P1049" s="55"/>
      <c r="Q1049" s="55"/>
      <c r="U1049" s="55"/>
    </row>
    <row r="1050" spans="1:21" ht="20.25" customHeight="1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N1050" s="55"/>
      <c r="O1050" s="55"/>
      <c r="P1050" s="55"/>
      <c r="Q1050" s="55"/>
      <c r="U1050" s="55"/>
    </row>
    <row r="1051" spans="1:21" ht="20.25" customHeight="1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N1051" s="55"/>
      <c r="O1051" s="55"/>
      <c r="P1051" s="55"/>
      <c r="Q1051" s="55"/>
      <c r="U1051" s="55"/>
    </row>
    <row r="1052" spans="1:21" ht="20.25" customHeight="1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N1052" s="55"/>
      <c r="O1052" s="55"/>
      <c r="P1052" s="55"/>
      <c r="Q1052" s="55"/>
      <c r="U1052" s="55"/>
    </row>
    <row r="1053" spans="1:21" ht="20.25" customHeight="1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N1053" s="55"/>
      <c r="O1053" s="55"/>
      <c r="P1053" s="55"/>
      <c r="Q1053" s="55"/>
      <c r="U1053" s="55"/>
    </row>
    <row r="1054" spans="1:21" ht="20.25" customHeight="1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N1054" s="55"/>
      <c r="O1054" s="55"/>
      <c r="P1054" s="55"/>
      <c r="Q1054" s="55"/>
      <c r="U1054" s="55"/>
    </row>
    <row r="1055" spans="1:21" ht="20.25" customHeight="1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N1055" s="55"/>
      <c r="O1055" s="55"/>
      <c r="P1055" s="55"/>
      <c r="Q1055" s="55"/>
      <c r="U1055" s="55"/>
    </row>
    <row r="1056" spans="1:21" ht="20.25" customHeight="1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N1056" s="55"/>
      <c r="O1056" s="55"/>
      <c r="P1056" s="55"/>
      <c r="Q1056" s="55"/>
      <c r="U1056" s="55"/>
    </row>
    <row r="1057" spans="1:21" ht="20.25" customHeight="1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N1057" s="55"/>
      <c r="O1057" s="55"/>
      <c r="P1057" s="55"/>
      <c r="Q1057" s="55"/>
      <c r="U1057" s="55"/>
    </row>
    <row r="1058" spans="1:21" ht="20.25" customHeight="1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N1058" s="55"/>
      <c r="O1058" s="55"/>
      <c r="P1058" s="55"/>
      <c r="Q1058" s="55"/>
      <c r="U1058" s="55"/>
    </row>
    <row r="1059" spans="1:21" ht="20.25" customHeight="1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N1059" s="55"/>
      <c r="O1059" s="55"/>
      <c r="P1059" s="55"/>
      <c r="Q1059" s="55"/>
      <c r="U1059" s="55"/>
    </row>
    <row r="1060" spans="1:21" ht="20.25" customHeight="1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N1060" s="55"/>
      <c r="O1060" s="55"/>
      <c r="P1060" s="55"/>
      <c r="Q1060" s="55"/>
      <c r="U1060" s="55"/>
    </row>
    <row r="1061" spans="1:21" ht="20.25" customHeight="1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N1061" s="55"/>
      <c r="O1061" s="55"/>
      <c r="P1061" s="55"/>
      <c r="Q1061" s="55"/>
      <c r="U1061" s="55"/>
    </row>
    <row r="1062" spans="1:21" ht="20.25" customHeight="1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N1062" s="55"/>
      <c r="O1062" s="55"/>
      <c r="P1062" s="55"/>
      <c r="Q1062" s="55"/>
      <c r="U1062" s="55"/>
    </row>
    <row r="1063" spans="1:21" ht="20.25" customHeight="1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N1063" s="55"/>
      <c r="O1063" s="55"/>
      <c r="P1063" s="55"/>
      <c r="Q1063" s="55"/>
      <c r="U1063" s="55"/>
    </row>
    <row r="1064" spans="1:21" ht="20.25" customHeight="1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N1064" s="55"/>
      <c r="O1064" s="55"/>
      <c r="P1064" s="55"/>
      <c r="Q1064" s="55"/>
      <c r="U1064" s="55"/>
    </row>
    <row r="1065" spans="1:21" ht="20.25" customHeight="1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N1065" s="55"/>
      <c r="O1065" s="55"/>
      <c r="P1065" s="55"/>
      <c r="Q1065" s="55"/>
      <c r="U1065" s="55"/>
    </row>
    <row r="1066" spans="1:21" ht="20.25" customHeight="1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N1066" s="55"/>
      <c r="O1066" s="55"/>
      <c r="P1066" s="55"/>
      <c r="Q1066" s="55"/>
      <c r="U1066" s="55"/>
    </row>
    <row r="1067" spans="1:21" ht="20.25" customHeight="1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N1067" s="55"/>
      <c r="O1067" s="55"/>
      <c r="P1067" s="55"/>
      <c r="Q1067" s="55"/>
      <c r="U1067" s="55"/>
    </row>
    <row r="1068" spans="1:21" ht="20.25" customHeight="1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N1068" s="55"/>
      <c r="O1068" s="55"/>
      <c r="P1068" s="55"/>
      <c r="Q1068" s="55"/>
      <c r="U1068" s="55"/>
    </row>
    <row r="1069" spans="1:21" ht="20.25" customHeight="1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N1069" s="55"/>
      <c r="O1069" s="55"/>
      <c r="P1069" s="55"/>
      <c r="Q1069" s="55"/>
      <c r="U1069" s="55"/>
    </row>
    <row r="1070" spans="1:21" ht="20.25" customHeight="1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N1070" s="55"/>
      <c r="O1070" s="55"/>
      <c r="P1070" s="55"/>
      <c r="Q1070" s="55"/>
      <c r="U1070" s="55"/>
    </row>
    <row r="1071" spans="1:21" ht="20.25" customHeight="1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N1071" s="55"/>
      <c r="O1071" s="55"/>
      <c r="P1071" s="55"/>
      <c r="Q1071" s="55"/>
      <c r="U1071" s="55"/>
    </row>
    <row r="1072" spans="1:21" ht="20.25" customHeight="1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N1072" s="55"/>
      <c r="O1072" s="55"/>
      <c r="P1072" s="55"/>
      <c r="Q1072" s="55"/>
      <c r="U1072" s="55"/>
    </row>
    <row r="1073" spans="1:21" ht="20.25" customHeight="1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N1073" s="55"/>
      <c r="O1073" s="55"/>
      <c r="P1073" s="55"/>
      <c r="Q1073" s="55"/>
      <c r="U1073" s="55"/>
    </row>
    <row r="1074" spans="1:21" ht="20.25" customHeight="1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N1074" s="55"/>
      <c r="O1074" s="55"/>
      <c r="P1074" s="55"/>
      <c r="Q1074" s="55"/>
      <c r="U1074" s="55"/>
    </row>
    <row r="1075" spans="1:21" ht="20.25" customHeight="1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N1075" s="55"/>
      <c r="O1075" s="55"/>
      <c r="P1075" s="55"/>
      <c r="Q1075" s="55"/>
      <c r="U1075" s="55"/>
    </row>
    <row r="1076" spans="1:21" ht="20.25" customHeight="1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N1076" s="55"/>
      <c r="O1076" s="55"/>
      <c r="P1076" s="55"/>
      <c r="Q1076" s="55"/>
      <c r="U1076" s="55"/>
    </row>
    <row r="1077" spans="1:21" ht="20.25" customHeight="1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N1077" s="55"/>
      <c r="O1077" s="55"/>
      <c r="P1077" s="55"/>
      <c r="Q1077" s="55"/>
      <c r="U1077" s="55"/>
    </row>
    <row r="1078" spans="1:21" ht="20.25" customHeight="1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N1078" s="55"/>
      <c r="O1078" s="55"/>
      <c r="P1078" s="55"/>
      <c r="Q1078" s="55"/>
      <c r="U1078" s="55"/>
    </row>
    <row r="1079" spans="1:21" ht="20.25" customHeight="1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N1079" s="55"/>
      <c r="O1079" s="55"/>
      <c r="P1079" s="55"/>
      <c r="Q1079" s="55"/>
      <c r="U1079" s="55"/>
    </row>
    <row r="1080" spans="1:21" ht="20.25" customHeight="1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N1080" s="55"/>
      <c r="O1080" s="55"/>
      <c r="P1080" s="55"/>
      <c r="Q1080" s="55"/>
      <c r="U1080" s="55"/>
    </row>
    <row r="1081" spans="1:21" ht="20.25" customHeight="1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N1081" s="55"/>
      <c r="O1081" s="55"/>
      <c r="P1081" s="55"/>
      <c r="Q1081" s="55"/>
      <c r="U1081" s="55"/>
    </row>
  </sheetData>
  <sheetProtection/>
  <mergeCells count="12">
    <mergeCell ref="J2:J3"/>
    <mergeCell ref="H2:H3"/>
    <mergeCell ref="A102:C102"/>
    <mergeCell ref="A103:C103"/>
    <mergeCell ref="I2:I3"/>
    <mergeCell ref="G2:G3"/>
    <mergeCell ref="G27:G32"/>
    <mergeCell ref="G6:G11"/>
    <mergeCell ref="A100:C100"/>
    <mergeCell ref="A81:C81"/>
    <mergeCell ref="A101:C101"/>
    <mergeCell ref="A2:C2"/>
  </mergeCells>
  <printOptions horizontalCentered="1"/>
  <pageMargins left="0.49" right="0.1968503937007874" top="0.46" bottom="0.28" header="0.43" footer="0.25"/>
  <pageSetup horizontalDpi="600" verticalDpi="600" orientation="landscape" paperSize="9" scale="90" r:id="rId1"/>
  <headerFooter alignWithMargins="0">
    <oddFooter>&amp;C&amp;P쪽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서울보건대학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사무국_정민상</dc:creator>
  <cp:keywords/>
  <dc:description/>
  <cp:lastModifiedBy>조홍순</cp:lastModifiedBy>
  <cp:lastPrinted>2020-06-09T00:28:08Z</cp:lastPrinted>
  <dcterms:created xsi:type="dcterms:W3CDTF">2002-05-14T00:41:45Z</dcterms:created>
  <dcterms:modified xsi:type="dcterms:W3CDTF">2021-02-04T08:47:21Z</dcterms:modified>
  <cp:category/>
  <cp:version/>
  <cp:contentType/>
  <cp:contentStatus/>
</cp:coreProperties>
</file>