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조홍순(D)\산학협력(총장)\산단(홍)\예산\2019추경,2020예산\학교기업\"/>
    </mc:Choice>
  </mc:AlternateContent>
  <bookViews>
    <workbookView xWindow="540" yWindow="1695" windowWidth="17445" windowHeight="12630"/>
  </bookViews>
  <sheets>
    <sheet name="표지" sheetId="5" r:id="rId1"/>
    <sheet name="총괄" sheetId="3" r:id="rId2"/>
    <sheet name="2019년 추경예산서" sheetId="2" r:id="rId3"/>
  </sheets>
  <externalReferences>
    <externalReference r:id="rId4"/>
    <externalReference r:id="rId5"/>
  </externalReferences>
  <definedNames>
    <definedName name="iv">[1]교비지출!#REF!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8" i="2" l="1"/>
  <c r="C153" i="2" s="1"/>
  <c r="B158" i="2"/>
  <c r="C154" i="2"/>
  <c r="B154" i="2"/>
  <c r="B153" i="2"/>
  <c r="C150" i="2"/>
  <c r="C146" i="2" s="1"/>
  <c r="B150" i="2"/>
  <c r="C147" i="2"/>
  <c r="B147" i="2"/>
  <c r="B146" i="2"/>
  <c r="C143" i="2"/>
  <c r="B143" i="2"/>
  <c r="C136" i="2"/>
  <c r="B136" i="2"/>
  <c r="C133" i="2"/>
  <c r="B133" i="2"/>
  <c r="B124" i="2" s="1"/>
  <c r="C125" i="2"/>
  <c r="C124" i="2" s="1"/>
  <c r="B125" i="2"/>
  <c r="C122" i="2"/>
  <c r="B122" i="2"/>
  <c r="B121" i="2" s="1"/>
  <c r="C121" i="2"/>
  <c r="C113" i="2"/>
  <c r="B113" i="2"/>
  <c r="C94" i="2"/>
  <c r="B94" i="2"/>
  <c r="C76" i="2"/>
  <c r="B76" i="2"/>
  <c r="C70" i="2"/>
  <c r="B70" i="2"/>
  <c r="C66" i="2"/>
  <c r="B66" i="2"/>
  <c r="B65" i="2" s="1"/>
  <c r="C65" i="2"/>
  <c r="C59" i="2"/>
  <c r="B59" i="2"/>
  <c r="B58" i="2" s="1"/>
  <c r="C58" i="2"/>
  <c r="C55" i="2"/>
  <c r="B55" i="2"/>
  <c r="C52" i="2"/>
  <c r="B52" i="2"/>
  <c r="B51" i="2" s="1"/>
  <c r="C51" i="2"/>
  <c r="C47" i="2"/>
  <c r="B47" i="2"/>
  <c r="C40" i="2"/>
  <c r="B40" i="2"/>
  <c r="C37" i="2"/>
  <c r="C28" i="2" s="1"/>
  <c r="B37" i="2"/>
  <c r="C29" i="2"/>
  <c r="B29" i="2"/>
  <c r="B28" i="2"/>
  <c r="C21" i="2"/>
  <c r="B21" i="2"/>
  <c r="C17" i="2"/>
  <c r="B17" i="2"/>
  <c r="C13" i="2"/>
  <c r="B13" i="2"/>
  <c r="B12" i="2" s="1"/>
  <c r="B6" i="2" s="1"/>
  <c r="C12" i="2"/>
  <c r="C6" i="2" s="1"/>
  <c r="C7" i="2"/>
  <c r="B7" i="2"/>
  <c r="C64" i="2" l="1"/>
  <c r="C161" i="2"/>
  <c r="B64" i="2"/>
  <c r="B161" i="2"/>
  <c r="C162" i="2" l="1"/>
  <c r="B162" i="2"/>
  <c r="D45" i="2" l="1"/>
  <c r="K24" i="3" l="1"/>
  <c r="K22" i="3"/>
  <c r="K21" i="3"/>
  <c r="K20" i="3"/>
  <c r="K19" i="3"/>
  <c r="K18" i="3"/>
  <c r="K17" i="3"/>
  <c r="K16" i="3"/>
  <c r="K15" i="3"/>
  <c r="K13" i="3"/>
  <c r="K12" i="3"/>
  <c r="K11" i="3"/>
  <c r="K10" i="3"/>
  <c r="K9" i="3"/>
  <c r="K8" i="3"/>
  <c r="E24" i="3"/>
  <c r="E19" i="3"/>
  <c r="E18" i="3"/>
  <c r="E17" i="3"/>
  <c r="E16" i="3"/>
  <c r="E15" i="3"/>
  <c r="E11" i="3"/>
  <c r="E10" i="3"/>
  <c r="E9" i="3"/>
  <c r="E8" i="3"/>
  <c r="I24" i="3"/>
  <c r="C24" i="3"/>
  <c r="C22" i="3"/>
  <c r="C20" i="3"/>
  <c r="I12" i="3"/>
  <c r="E14" i="3" l="1"/>
  <c r="E23" i="3"/>
  <c r="K14" i="3"/>
  <c r="K23" i="3"/>
  <c r="D160" i="2"/>
  <c r="D159" i="2"/>
  <c r="D158" i="2" s="1"/>
  <c r="D157" i="2"/>
  <c r="D156" i="2"/>
  <c r="D155" i="2"/>
  <c r="D152" i="2"/>
  <c r="D151" i="2"/>
  <c r="D149" i="2"/>
  <c r="D148" i="2"/>
  <c r="D145" i="2"/>
  <c r="D144" i="2"/>
  <c r="D142" i="2"/>
  <c r="D141" i="2"/>
  <c r="D140" i="2"/>
  <c r="D139" i="2"/>
  <c r="D138" i="2"/>
  <c r="D137" i="2"/>
  <c r="D135" i="2"/>
  <c r="D134" i="2"/>
  <c r="D132" i="2"/>
  <c r="D131" i="2"/>
  <c r="D130" i="2"/>
  <c r="D129" i="2"/>
  <c r="D128" i="2"/>
  <c r="D127" i="2"/>
  <c r="D126" i="2"/>
  <c r="D123" i="2"/>
  <c r="D120" i="2"/>
  <c r="D119" i="2"/>
  <c r="D118" i="2"/>
  <c r="D117" i="2"/>
  <c r="D116" i="2"/>
  <c r="D115" i="2"/>
  <c r="D114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5" i="2"/>
  <c r="D74" i="2"/>
  <c r="D73" i="2"/>
  <c r="D72" i="2"/>
  <c r="D71" i="2"/>
  <c r="D69" i="2"/>
  <c r="D68" i="2"/>
  <c r="D67" i="2"/>
  <c r="D63" i="2"/>
  <c r="D62" i="2"/>
  <c r="D61" i="2"/>
  <c r="D60" i="2"/>
  <c r="D57" i="2"/>
  <c r="D56" i="2"/>
  <c r="D54" i="2"/>
  <c r="D53" i="2"/>
  <c r="D50" i="2"/>
  <c r="D49" i="2"/>
  <c r="D48" i="2"/>
  <c r="D46" i="2"/>
  <c r="D44" i="2"/>
  <c r="D43" i="2"/>
  <c r="D42" i="2"/>
  <c r="D41" i="2"/>
  <c r="D39" i="2"/>
  <c r="D38" i="2"/>
  <c r="D36" i="2"/>
  <c r="D35" i="2"/>
  <c r="D34" i="2"/>
  <c r="D33" i="2"/>
  <c r="D32" i="2"/>
  <c r="D31" i="2"/>
  <c r="D30" i="2"/>
  <c r="D27" i="2"/>
  <c r="D26" i="2"/>
  <c r="D25" i="2"/>
  <c r="D24" i="2"/>
  <c r="D23" i="2"/>
  <c r="D22" i="2"/>
  <c r="D20" i="2"/>
  <c r="D19" i="2"/>
  <c r="D18" i="2"/>
  <c r="D16" i="2"/>
  <c r="D15" i="2"/>
  <c r="D14" i="2"/>
  <c r="D11" i="2"/>
  <c r="D10" i="2"/>
  <c r="D9" i="2"/>
  <c r="D8" i="2"/>
  <c r="D122" i="2"/>
  <c r="D121" i="2" s="1"/>
  <c r="I22" i="3"/>
  <c r="I20" i="3"/>
  <c r="I18" i="3"/>
  <c r="I17" i="3"/>
  <c r="I16" i="3"/>
  <c r="I11" i="3"/>
  <c r="I10" i="3"/>
  <c r="I9" i="3"/>
  <c r="I8" i="3"/>
  <c r="C19" i="3"/>
  <c r="C18" i="3"/>
  <c r="C16" i="3"/>
  <c r="C15" i="3"/>
  <c r="C11" i="3"/>
  <c r="C8" i="3"/>
  <c r="D136" i="2" l="1"/>
  <c r="D55" i="2"/>
  <c r="D147" i="2"/>
  <c r="D146" i="2" s="1"/>
  <c r="D154" i="2"/>
  <c r="D153" i="2" s="1"/>
  <c r="D29" i="2"/>
  <c r="D47" i="2"/>
  <c r="D52" i="2"/>
  <c r="D59" i="2"/>
  <c r="D58" i="2" s="1"/>
  <c r="D133" i="2"/>
  <c r="D143" i="2"/>
  <c r="D150" i="2"/>
  <c r="C10" i="3"/>
  <c r="C17" i="3"/>
  <c r="C23" i="3" s="1"/>
  <c r="I13" i="3"/>
  <c r="I14" i="3" s="1"/>
  <c r="I19" i="3"/>
  <c r="I21" i="3"/>
  <c r="D7" i="2"/>
  <c r="D17" i="2"/>
  <c r="D21" i="2"/>
  <c r="D37" i="2"/>
  <c r="D40" i="2"/>
  <c r="D70" i="2"/>
  <c r="I15" i="3"/>
  <c r="D13" i="2"/>
  <c r="K25" i="3"/>
  <c r="E25" i="3"/>
  <c r="D66" i="2"/>
  <c r="D94" i="2"/>
  <c r="D76" i="2"/>
  <c r="D113" i="2"/>
  <c r="D125" i="2"/>
  <c r="D51" i="2" l="1"/>
  <c r="D124" i="2"/>
  <c r="I23" i="3"/>
  <c r="I25" i="3" s="1"/>
  <c r="D28" i="2"/>
  <c r="D12" i="2"/>
  <c r="D6" i="2" s="1"/>
  <c r="C9" i="3"/>
  <c r="C14" i="3" s="1"/>
  <c r="C25" i="3" s="1"/>
  <c r="D23" i="3" s="1"/>
  <c r="L20" i="3"/>
  <c r="L22" i="3"/>
  <c r="L25" i="3"/>
  <c r="L12" i="3"/>
  <c r="L17" i="3"/>
  <c r="L8" i="3"/>
  <c r="L9" i="3"/>
  <c r="L10" i="3"/>
  <c r="L11" i="3"/>
  <c r="L13" i="3"/>
  <c r="L15" i="3"/>
  <c r="L16" i="3"/>
  <c r="L18" i="3"/>
  <c r="L19" i="3"/>
  <c r="L21" i="3"/>
  <c r="L24" i="3"/>
  <c r="F25" i="3"/>
  <c r="F24" i="3"/>
  <c r="F21" i="3"/>
  <c r="F12" i="3"/>
  <c r="F8" i="3"/>
  <c r="F9" i="3"/>
  <c r="F10" i="3"/>
  <c r="F11" i="3"/>
  <c r="F15" i="3"/>
  <c r="F16" i="3"/>
  <c r="F19" i="3"/>
  <c r="F20" i="3"/>
  <c r="F22" i="3"/>
  <c r="F23" i="3"/>
  <c r="F14" i="3"/>
  <c r="L23" i="3"/>
  <c r="L14" i="3"/>
  <c r="D65" i="2"/>
  <c r="D161" i="2" l="1"/>
  <c r="D64" i="2"/>
  <c r="J12" i="3"/>
  <c r="J21" i="3"/>
  <c r="J8" i="3"/>
  <c r="J10" i="3"/>
  <c r="J13" i="3"/>
  <c r="J16" i="3"/>
  <c r="J19" i="3"/>
  <c r="J24" i="3"/>
  <c r="J14" i="3"/>
  <c r="J25" i="3"/>
  <c r="J17" i="3"/>
  <c r="J22" i="3"/>
  <c r="J9" i="3"/>
  <c r="J11" i="3"/>
  <c r="J15" i="3"/>
  <c r="J18" i="3"/>
  <c r="J20" i="3"/>
  <c r="J23" i="3"/>
  <c r="D16" i="3"/>
  <c r="D20" i="3"/>
  <c r="D11" i="3"/>
  <c r="D9" i="3"/>
  <c r="D14" i="3"/>
  <c r="D22" i="3"/>
  <c r="D19" i="3"/>
  <c r="D15" i="3"/>
  <c r="D10" i="3"/>
  <c r="D12" i="3"/>
  <c r="D8" i="3"/>
  <c r="D24" i="3"/>
  <c r="D21" i="3"/>
  <c r="D25" i="3"/>
</calcChain>
</file>

<file path=xl/sharedStrings.xml><?xml version="1.0" encoding="utf-8"?>
<sst xmlns="http://schemas.openxmlformats.org/spreadsheetml/2006/main" count="222" uniqueCount="176">
  <si>
    <t>관 항 목 세목</t>
    <phoneticPr fontId="3" type="noConversion"/>
  </si>
  <si>
    <t xml:space="preserve">   2.손익계정수입</t>
  </si>
  <si>
    <t xml:space="preserve">      3.매출액</t>
  </si>
  <si>
    <t xml:space="preserve">         4.상품매출</t>
  </si>
  <si>
    <t xml:space="preserve">         4.제품매출</t>
  </si>
  <si>
    <t xml:space="preserve">         4.용역수입금</t>
  </si>
  <si>
    <t xml:space="preserve">         4.기타매출수입</t>
  </si>
  <si>
    <t xml:space="preserve">      3.영업외수익</t>
  </si>
  <si>
    <t xml:space="preserve">         4.국고보조금</t>
  </si>
  <si>
    <t xml:space="preserve">            5.교육부</t>
  </si>
  <si>
    <t xml:space="preserve">            5.타기관</t>
  </si>
  <si>
    <t xml:space="preserve">            5.지자체</t>
  </si>
  <si>
    <t xml:space="preserve">         4.전입금</t>
  </si>
  <si>
    <t xml:space="preserve">            5.법인일반회계전입금</t>
  </si>
  <si>
    <t xml:space="preserve">            5.교비회계전입금</t>
  </si>
  <si>
    <t xml:space="preserve">            5.산학협력단회계전입금</t>
  </si>
  <si>
    <t xml:space="preserve">         4.기부금</t>
  </si>
  <si>
    <t xml:space="preserve">            5.일반기부금</t>
  </si>
  <si>
    <t xml:space="preserve">            5.지정기부금</t>
  </si>
  <si>
    <t xml:space="preserve">            5.연구기부금</t>
  </si>
  <si>
    <t xml:space="preserve">         4.이자수익</t>
  </si>
  <si>
    <t xml:space="preserve">         4.전기오류수정이익</t>
  </si>
  <si>
    <t xml:space="preserve">         4.기타영업외수익</t>
  </si>
  <si>
    <t xml:space="preserve">   2.자산변동수입</t>
  </si>
  <si>
    <t xml:space="preserve">      3.고정자산매각수입</t>
  </si>
  <si>
    <t xml:space="preserve">         4.토지매각대</t>
  </si>
  <si>
    <t xml:space="preserve">         4.건물매각대</t>
  </si>
  <si>
    <t xml:space="preserve">         4.구축물매각대</t>
  </si>
  <si>
    <t xml:space="preserve">         4.기계기구매각대</t>
  </si>
  <si>
    <t xml:space="preserve">         4.집기비품매각대</t>
  </si>
  <si>
    <t xml:space="preserve">         4.차량운반구매각대</t>
  </si>
  <si>
    <t xml:space="preserve">         4.기타고정자산매각대</t>
  </si>
  <si>
    <t xml:space="preserve">      3.무형고정자산의 처분</t>
  </si>
  <si>
    <t xml:space="preserve">         4.지적재산권매각대</t>
  </si>
  <si>
    <t xml:space="preserve">         4.기타무형고정자산매각대</t>
  </si>
  <si>
    <t xml:space="preserve">      3.투자자산수입</t>
  </si>
  <si>
    <t xml:space="preserve">         4.투자유가증권의처분</t>
  </si>
  <si>
    <t xml:space="preserve">         4.장기금융상품의처분</t>
  </si>
  <si>
    <t xml:space="preserve">         4.출자금회수</t>
  </si>
  <si>
    <t xml:space="preserve">         4.단기대여금회수</t>
  </si>
  <si>
    <t xml:space="preserve">         4.장기대여금회수</t>
  </si>
  <si>
    <t xml:space="preserve">         4.기타투자자산수입</t>
  </si>
  <si>
    <t xml:space="preserve">      3.기타자산수입</t>
  </si>
  <si>
    <t xml:space="preserve">         4.미수금회수</t>
  </si>
  <si>
    <t xml:space="preserve">         4.보증금회수</t>
  </si>
  <si>
    <t xml:space="preserve">         4.기타자산수입</t>
  </si>
  <si>
    <t xml:space="preserve">   2.부채변동수입</t>
  </si>
  <si>
    <t xml:space="preserve">      3.차입금수입</t>
  </si>
  <si>
    <t xml:space="preserve">         4.단기차입금차입</t>
  </si>
  <si>
    <t xml:space="preserve">         4.장기차입금차입</t>
  </si>
  <si>
    <t xml:space="preserve">      3.기타부채유입</t>
  </si>
  <si>
    <t xml:space="preserve">         4.임대보증금수입</t>
  </si>
  <si>
    <t xml:space="preserve">         4.기타고정부채수입</t>
  </si>
  <si>
    <t xml:space="preserve">   2.기본금변동수입</t>
  </si>
  <si>
    <t xml:space="preserve">      3.출연기본금수입</t>
  </si>
  <si>
    <t xml:space="preserve">         4.법인일반회계 출연금수입</t>
  </si>
  <si>
    <t xml:space="preserve">         4.교비회계 출연금수입</t>
  </si>
  <si>
    <t xml:space="preserve">         4.산학협력단회계 출연금수입</t>
  </si>
  <si>
    <t xml:space="preserve">   2.미사용전기이월자금</t>
  </si>
  <si>
    <t>1.자금수입총계</t>
    <phoneticPr fontId="3" type="noConversion"/>
  </si>
  <si>
    <t xml:space="preserve">   2.손익계정지출</t>
  </si>
  <si>
    <t xml:space="preserve">      3.재료매입</t>
  </si>
  <si>
    <t xml:space="preserve">         4.당기원재료매입액</t>
  </si>
  <si>
    <t xml:space="preserve">         4.당기부재료매입액</t>
  </si>
  <si>
    <t xml:space="preserve">         4.당기기타재료매입액</t>
  </si>
  <si>
    <t xml:space="preserve">      3.인건비지출액</t>
  </si>
  <si>
    <t xml:space="preserve">         4.급여</t>
  </si>
  <si>
    <t xml:space="preserve">         4.상여금</t>
  </si>
  <si>
    <t xml:space="preserve">         4.제수당</t>
  </si>
  <si>
    <t xml:space="preserve">         4.잡급</t>
  </si>
  <si>
    <t xml:space="preserve">         4.퇴직급여지급액</t>
  </si>
  <si>
    <t xml:space="preserve">      3.제조경비지출액</t>
  </si>
  <si>
    <t xml:space="preserve">         4.복리후생비</t>
  </si>
  <si>
    <t xml:space="preserve">         4.여비교통비</t>
  </si>
  <si>
    <t xml:space="preserve">         4.통신비</t>
  </si>
  <si>
    <t xml:space="preserve">         4.가스수도료</t>
  </si>
  <si>
    <t xml:space="preserve">         4.전력비</t>
  </si>
  <si>
    <t xml:space="preserve">         4.세금과공과금</t>
  </si>
  <si>
    <t xml:space="preserve">         4.수선비</t>
  </si>
  <si>
    <t xml:space="preserve">         4.보험료</t>
  </si>
  <si>
    <t xml:space="preserve">         4.차량유지비</t>
  </si>
  <si>
    <t xml:space="preserve">         4.운반비</t>
  </si>
  <si>
    <t xml:space="preserve">         4.교육훈련비</t>
  </si>
  <si>
    <t xml:space="preserve">         4.도서인쇄비</t>
  </si>
  <si>
    <t xml:space="preserve">         4.회의비</t>
  </si>
  <si>
    <t xml:space="preserve">         4.소모품비</t>
  </si>
  <si>
    <t xml:space="preserve">         4.지급수수료</t>
  </si>
  <si>
    <t xml:space="preserve">         4.외주가공비</t>
  </si>
  <si>
    <t xml:space="preserve">         4.잡비</t>
  </si>
  <si>
    <t xml:space="preserve">      3.판매비와관리비</t>
  </si>
  <si>
    <t xml:space="preserve">         4.수도광열비</t>
  </si>
  <si>
    <t xml:space="preserve">         4.지급임차료</t>
  </si>
  <si>
    <t xml:space="preserve">         4.광고선전비</t>
  </si>
  <si>
    <t xml:space="preserve">      3.영업외비용</t>
  </si>
  <si>
    <t xml:space="preserve">         4.현장실습비</t>
  </si>
  <si>
    <t xml:space="preserve">         4.학생장학금</t>
  </si>
  <si>
    <t xml:space="preserve">         4.연구비</t>
  </si>
  <si>
    <t xml:space="preserve">         4.지급이자</t>
  </si>
  <si>
    <t xml:space="preserve">         4.학교(산학협력단)전출금</t>
  </si>
  <si>
    <t xml:space="preserve">         4.전기오류수정손실</t>
  </si>
  <si>
    <t xml:space="preserve">         4.기타영업외비용</t>
  </si>
  <si>
    <t xml:space="preserve">   2.예비비</t>
  </si>
  <si>
    <t xml:space="preserve">      3.예비비</t>
  </si>
  <si>
    <t xml:space="preserve">         4.예비비</t>
  </si>
  <si>
    <t xml:space="preserve">   2.자산변동지출</t>
  </si>
  <si>
    <t xml:space="preserve">      3.고정자산취득지출</t>
  </si>
  <si>
    <t xml:space="preserve">         4.토지매입비</t>
  </si>
  <si>
    <t xml:space="preserve">         4.건물매입비</t>
  </si>
  <si>
    <t xml:space="preserve">         4.구축물매입비</t>
  </si>
  <si>
    <t xml:space="preserve">         4.기계기구매입비</t>
  </si>
  <si>
    <t xml:space="preserve">         4.집기비품매입비</t>
  </si>
  <si>
    <t xml:space="preserve">         4.차량운반구매입비</t>
  </si>
  <si>
    <t xml:space="preserve">         4.기타고정자산매입비</t>
  </si>
  <si>
    <t xml:space="preserve">      3.무형자산취득지출</t>
  </si>
  <si>
    <t xml:space="preserve">         4.지적재산권취득비</t>
  </si>
  <si>
    <t xml:space="preserve">         4.기타무형고정자산취득비</t>
  </si>
  <si>
    <t xml:space="preserve">      3.투자자산지출</t>
  </si>
  <si>
    <t xml:space="preserve">         4.투자유가증권의취득</t>
  </si>
  <si>
    <t xml:space="preserve">         4.장기금융상품의취득</t>
  </si>
  <si>
    <t xml:space="preserve">         4.출자금지출</t>
  </si>
  <si>
    <t xml:space="preserve">         4.단기대여금 대여</t>
  </si>
  <si>
    <t xml:space="preserve">         4.장기대여금 대여</t>
  </si>
  <si>
    <t xml:space="preserve">         4.기타투자자산지출</t>
  </si>
  <si>
    <t xml:space="preserve">      3.기타자산지출</t>
  </si>
  <si>
    <t xml:space="preserve">         4.보증금지출</t>
  </si>
  <si>
    <t xml:space="preserve">         4.기타자산지출</t>
  </si>
  <si>
    <t xml:space="preserve">   2.부채변동지출</t>
  </si>
  <si>
    <t xml:space="preserve">      3.차입금상환</t>
  </si>
  <si>
    <t xml:space="preserve">         4.단기차입금상환</t>
  </si>
  <si>
    <t xml:space="preserve">         4.장기차입금상황</t>
  </si>
  <si>
    <t xml:space="preserve">      3.기타부채</t>
  </si>
  <si>
    <t xml:space="preserve">         4.임대보증금환급</t>
  </si>
  <si>
    <t xml:space="preserve">   2.기본금변동지출</t>
  </si>
  <si>
    <t xml:space="preserve">      3.출연기본금반환</t>
  </si>
  <si>
    <t xml:space="preserve">         4.법인일반회계 출연금반환</t>
  </si>
  <si>
    <t xml:space="preserve">         4.교비회계 출연금반환</t>
  </si>
  <si>
    <t xml:space="preserve">         4.산학협력단회계 출연금반환</t>
  </si>
  <si>
    <t xml:space="preserve">      3.목적사업사용</t>
  </si>
  <si>
    <t xml:space="preserve">         4.고유목적사업준비금사용</t>
  </si>
  <si>
    <t xml:space="preserve">   2.미사용차기이월자금</t>
  </si>
  <si>
    <t>1.자금지출총계</t>
    <phoneticPr fontId="3" type="noConversion"/>
  </si>
  <si>
    <t xml:space="preserve"> </t>
    <phoneticPr fontId="9" type="noConversion"/>
  </si>
  <si>
    <t>증  감(A-B)</t>
    <phoneticPr fontId="3" type="noConversion"/>
  </si>
  <si>
    <t>(단위 : 원)</t>
    <phoneticPr fontId="3" type="noConversion"/>
  </si>
  <si>
    <t>을지대학교산학협력단-EMF학교기업</t>
    <phoneticPr fontId="3" type="noConversion"/>
  </si>
  <si>
    <r>
      <t xml:space="preserve">         4.</t>
    </r>
    <r>
      <rPr>
        <sz val="9"/>
        <color theme="1"/>
        <rFont val="돋움"/>
        <family val="3"/>
        <charset val="129"/>
      </rPr>
      <t>기타고정부채의상환</t>
    </r>
    <phoneticPr fontId="3" type="noConversion"/>
  </si>
  <si>
    <t>운  영  수   입</t>
    <phoneticPr fontId="9" type="noConversion"/>
  </si>
  <si>
    <t>운  영  지   출</t>
    <phoneticPr fontId="9" type="noConversion"/>
  </si>
  <si>
    <t xml:space="preserve">관       별  </t>
    <phoneticPr fontId="9" type="noConversion"/>
  </si>
  <si>
    <t>관     별</t>
    <phoneticPr fontId="9" type="noConversion"/>
  </si>
  <si>
    <t>금  액</t>
    <phoneticPr fontId="9" type="noConversion"/>
  </si>
  <si>
    <t>구성비</t>
    <phoneticPr fontId="9" type="noConversion"/>
  </si>
  <si>
    <t>손
익
계
정
수
입</t>
    <phoneticPr fontId="9" type="noConversion"/>
  </si>
  <si>
    <t>손
익
계
정
지
출</t>
    <phoneticPr fontId="9" type="noConversion"/>
  </si>
  <si>
    <t>계</t>
    <phoneticPr fontId="9" type="noConversion"/>
  </si>
  <si>
    <t>자
산
부
채
수
입</t>
    <phoneticPr fontId="9" type="noConversion"/>
  </si>
  <si>
    <t>자
산
부
채
지
출</t>
    <phoneticPr fontId="9" type="noConversion"/>
  </si>
  <si>
    <r>
      <t xml:space="preserve">      3.</t>
    </r>
    <r>
      <rPr>
        <sz val="9"/>
        <color theme="1"/>
        <rFont val="돋움"/>
        <family val="3"/>
        <charset val="129"/>
      </rPr>
      <t>차입금상환</t>
    </r>
    <phoneticPr fontId="3" type="noConversion"/>
  </si>
  <si>
    <t>기초의
자금</t>
    <phoneticPr fontId="9" type="noConversion"/>
  </si>
  <si>
    <t>기초의자금</t>
    <phoneticPr fontId="9" type="noConversion"/>
  </si>
  <si>
    <t>기말의
자금</t>
    <phoneticPr fontId="9" type="noConversion"/>
  </si>
  <si>
    <t>기말의 자금</t>
    <phoneticPr fontId="9" type="noConversion"/>
  </si>
  <si>
    <t>운영수입 예산총계</t>
    <phoneticPr fontId="9" type="noConversion"/>
  </si>
  <si>
    <t>운영 지출 총계</t>
    <phoneticPr fontId="9" type="noConversion"/>
  </si>
  <si>
    <t xml:space="preserve">                    (단위 : 원)</t>
    <phoneticPr fontId="9" type="noConversion"/>
  </si>
  <si>
    <t>을지대학교  산학협력단 EMF 학교기업</t>
    <phoneticPr fontId="9" type="noConversion"/>
  </si>
  <si>
    <t>2019학년도 본예산
(B)</t>
    <phoneticPr fontId="3" type="noConversion"/>
  </si>
  <si>
    <t>2019학년도 1차추경예산
(A)</t>
    <phoneticPr fontId="3" type="noConversion"/>
  </si>
  <si>
    <t>2019회계연도 추가경예산서</t>
    <phoneticPr fontId="9" type="noConversion"/>
  </si>
  <si>
    <t>추    경    예    산    서</t>
    <phoneticPr fontId="9" type="noConversion"/>
  </si>
  <si>
    <t>(2019.03.01 부터 2020.02.28까지)</t>
    <phoneticPr fontId="9" type="noConversion"/>
  </si>
  <si>
    <t>2019 회계연도 추가경정예산 세입세출 총괄</t>
    <phoneticPr fontId="9" type="noConversion"/>
  </si>
  <si>
    <t>2019년 1차 추경예산</t>
    <phoneticPr fontId="9" type="noConversion"/>
  </si>
  <si>
    <t>2019년 1차 추경예산</t>
    <phoneticPr fontId="9" type="noConversion"/>
  </si>
  <si>
    <t>2019년 본예산</t>
    <phoneticPr fontId="9" type="noConversion"/>
  </si>
  <si>
    <t>2019년 본예산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</si>
</sst>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,###,###,##0"/>
    <numFmt numFmtId="177" formatCode="0.0%"/>
    <numFmt numFmtId="178" formatCode="_ * #,##0_ ;_ * \-#,##0_ ;_ * &quot;-&quot;_ ;_ @_ "/>
    <numFmt numFmtId="179" formatCode="_ * #,##0.00_ ;_ * \-#,##0.00_ ;_ * &quot;-&quot;??_ ;_ @_ "/>
  </numFmts>
  <fonts count="19">
    <font>
      <sz val="11"/>
      <color theme="1"/>
      <name val="맑은 고딕"/>
      <family val="2"/>
      <charset val="129"/>
      <scheme val="minor"/>
    </font>
    <font>
      <b/>
      <sz val="9"/>
      <color rgb="FF1C3575"/>
      <name val="Gulim"/>
      <family val="3"/>
    </font>
    <font>
      <sz val="9"/>
      <color theme="1"/>
      <name val="Gulim"/>
      <family val="3"/>
    </font>
    <font>
      <sz val="8"/>
      <name val="맑은 고딕"/>
      <family val="2"/>
      <charset val="129"/>
      <scheme val="minor"/>
    </font>
    <font>
      <b/>
      <sz val="9"/>
      <color rgb="FFFF0000"/>
      <name val="Gulim"/>
      <family val="3"/>
      <charset val="129"/>
    </font>
    <font>
      <sz val="9"/>
      <name val="Gulim"/>
      <family val="3"/>
      <charset val="129"/>
    </font>
    <font>
      <sz val="9"/>
      <color theme="1"/>
      <name val="Tahoma"/>
      <family val="2"/>
    </font>
    <font>
      <sz val="11"/>
      <color theme="1"/>
      <name val="맑은 고딕"/>
      <family val="2"/>
      <charset val="129"/>
      <scheme val="minor"/>
    </font>
    <font>
      <b/>
      <u/>
      <sz val="2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Arial"/>
      <family val="2"/>
    </font>
    <font>
      <sz val="11"/>
      <name val="Arial"/>
      <family val="2"/>
    </font>
    <font>
      <b/>
      <u/>
      <sz val="22"/>
      <name val="돋움"/>
      <family val="3"/>
      <charset val="129"/>
    </font>
    <font>
      <sz val="9"/>
      <color theme="1"/>
      <name val="돋움"/>
      <family val="3"/>
      <charset val="129"/>
    </font>
    <font>
      <b/>
      <sz val="24"/>
      <name val="돋움"/>
      <family val="3"/>
      <charset val="129"/>
    </font>
    <font>
      <sz val="12"/>
      <name val="바탕체"/>
      <family val="1"/>
      <charset val="129"/>
    </font>
    <font>
      <b/>
      <sz val="28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3F8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1" fontId="7" fillId="0" borderId="4" xfId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41" fontId="10" fillId="0" borderId="4" xfId="1" applyFont="1" applyBorder="1" applyAlignment="1">
      <alignment horizontal="center" vertical="center"/>
    </xf>
    <xf numFmtId="41" fontId="7" fillId="6" borderId="9" xfId="1" applyFill="1" applyBorder="1" applyAlignment="1">
      <alignment horizontal="center" vertical="center"/>
    </xf>
    <xf numFmtId="177" fontId="0" fillId="6" borderId="9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6" borderId="11" xfId="0" applyNumberFormat="1" applyFill="1" applyBorder="1" applyAlignment="1">
      <alignment horizontal="center" vertical="center"/>
    </xf>
    <xf numFmtId="41" fontId="7" fillId="6" borderId="9" xfId="1" applyNumberFormat="1" applyFill="1" applyBorder="1" applyAlignment="1">
      <alignment horizontal="center" vertical="center"/>
    </xf>
    <xf numFmtId="177" fontId="0" fillId="6" borderId="10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1" fontId="7" fillId="0" borderId="2" xfId="1" applyBorder="1" applyAlignment="1">
      <alignment horizontal="center" vertical="center"/>
    </xf>
    <xf numFmtId="177" fontId="7" fillId="0" borderId="2" xfId="1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10" fillId="0" borderId="0" xfId="2"/>
    <xf numFmtId="0" fontId="10" fillId="0" borderId="0" xfId="2" applyAlignment="1">
      <alignment vertical="center"/>
    </xf>
    <xf numFmtId="0" fontId="10" fillId="0" borderId="0" xfId="2" applyBorder="1" applyAlignment="1">
      <alignment horizontal="center"/>
    </xf>
    <xf numFmtId="176" fontId="2" fillId="7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41" fontId="0" fillId="0" borderId="0" xfId="1" applyFont="1">
      <alignment vertical="center"/>
    </xf>
    <xf numFmtId="0" fontId="10" fillId="0" borderId="0" xfId="2" applyBorder="1" applyAlignment="1">
      <alignment horizontal="center" vertical="center"/>
    </xf>
    <xf numFmtId="0" fontId="10" fillId="0" borderId="0" xfId="2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6">
    <cellStyle name="Euro" xfId="3"/>
    <cellStyle name="쉼표 [0]" xfId="1" builtinId="6"/>
    <cellStyle name="콤마 [0]_내부기안" xfId="4"/>
    <cellStyle name="콤마_내부기안" xfId="5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F5F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1312;&#54861;&#49692;(D)\&#49328;&#54617;&#54801;&#47141;(&#52509;&#51109;)\&#49328;&#45800;(&#50885;&#47784;)\&#50696;&#49328;\2015&#52628;&#44221;,2016&#50696;&#49328;\2016&#48376;&#50696;&#49328;\2015&#52628;&#44221;&#51088;&#44552;&#50696;&#49328;&#49436;(&#51012;&#51648;&#45824;&#54617;&#44368;&#49328;&#54617;&#54801;&#47141;&#45800;%20&#54617;&#44368;&#44592;&#5062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지 (2)"/>
      <sheetName val="간지"/>
      <sheetName val="총괄"/>
      <sheetName val="세부내역"/>
    </sheetNames>
    <sheetDataSet>
      <sheetData sheetId="0" refreshError="1"/>
      <sheetData sheetId="1" refreshError="1"/>
      <sheetData sheetId="2" refreshError="1"/>
      <sheetData sheetId="3">
        <row r="60">
          <cell r="B60">
            <v>0</v>
          </cell>
        </row>
        <row r="61">
          <cell r="B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7"/>
  <sheetViews>
    <sheetView showGridLines="0" tabSelected="1" workbookViewId="0">
      <selection activeCell="J13" sqref="J13"/>
    </sheetView>
  </sheetViews>
  <sheetFormatPr defaultRowHeight="13.5"/>
  <cols>
    <col min="1" max="1" width="9" style="34"/>
    <col min="2" max="2" width="12.125" style="34" customWidth="1"/>
    <col min="3" max="257" width="9" style="34"/>
    <col min="258" max="258" width="12.125" style="34" customWidth="1"/>
    <col min="259" max="513" width="9" style="34"/>
    <col min="514" max="514" width="12.125" style="34" customWidth="1"/>
    <col min="515" max="769" width="9" style="34"/>
    <col min="770" max="770" width="12.125" style="34" customWidth="1"/>
    <col min="771" max="1025" width="9" style="34"/>
    <col min="1026" max="1026" width="12.125" style="34" customWidth="1"/>
    <col min="1027" max="1281" width="9" style="34"/>
    <col min="1282" max="1282" width="12.125" style="34" customWidth="1"/>
    <col min="1283" max="1537" width="9" style="34"/>
    <col min="1538" max="1538" width="12.125" style="34" customWidth="1"/>
    <col min="1539" max="1793" width="9" style="34"/>
    <col min="1794" max="1794" width="12.125" style="34" customWidth="1"/>
    <col min="1795" max="2049" width="9" style="34"/>
    <col min="2050" max="2050" width="12.125" style="34" customWidth="1"/>
    <col min="2051" max="2305" width="9" style="34"/>
    <col min="2306" max="2306" width="12.125" style="34" customWidth="1"/>
    <col min="2307" max="2561" width="9" style="34"/>
    <col min="2562" max="2562" width="12.125" style="34" customWidth="1"/>
    <col min="2563" max="2817" width="9" style="34"/>
    <col min="2818" max="2818" width="12.125" style="34" customWidth="1"/>
    <col min="2819" max="3073" width="9" style="34"/>
    <col min="3074" max="3074" width="12.125" style="34" customWidth="1"/>
    <col min="3075" max="3329" width="9" style="34"/>
    <col min="3330" max="3330" width="12.125" style="34" customWidth="1"/>
    <col min="3331" max="3585" width="9" style="34"/>
    <col min="3586" max="3586" width="12.125" style="34" customWidth="1"/>
    <col min="3587" max="3841" width="9" style="34"/>
    <col min="3842" max="3842" width="12.125" style="34" customWidth="1"/>
    <col min="3843" max="4097" width="9" style="34"/>
    <col min="4098" max="4098" width="12.125" style="34" customWidth="1"/>
    <col min="4099" max="4353" width="9" style="34"/>
    <col min="4354" max="4354" width="12.125" style="34" customWidth="1"/>
    <col min="4355" max="4609" width="9" style="34"/>
    <col min="4610" max="4610" width="12.125" style="34" customWidth="1"/>
    <col min="4611" max="4865" width="9" style="34"/>
    <col min="4866" max="4866" width="12.125" style="34" customWidth="1"/>
    <col min="4867" max="5121" width="9" style="34"/>
    <col min="5122" max="5122" width="12.125" style="34" customWidth="1"/>
    <col min="5123" max="5377" width="9" style="34"/>
    <col min="5378" max="5378" width="12.125" style="34" customWidth="1"/>
    <col min="5379" max="5633" width="9" style="34"/>
    <col min="5634" max="5634" width="12.125" style="34" customWidth="1"/>
    <col min="5635" max="5889" width="9" style="34"/>
    <col min="5890" max="5890" width="12.125" style="34" customWidth="1"/>
    <col min="5891" max="6145" width="9" style="34"/>
    <col min="6146" max="6146" width="12.125" style="34" customWidth="1"/>
    <col min="6147" max="6401" width="9" style="34"/>
    <col min="6402" max="6402" width="12.125" style="34" customWidth="1"/>
    <col min="6403" max="6657" width="9" style="34"/>
    <col min="6658" max="6658" width="12.125" style="34" customWidth="1"/>
    <col min="6659" max="6913" width="9" style="34"/>
    <col min="6914" max="6914" width="12.125" style="34" customWidth="1"/>
    <col min="6915" max="7169" width="9" style="34"/>
    <col min="7170" max="7170" width="12.125" style="34" customWidth="1"/>
    <col min="7171" max="7425" width="9" style="34"/>
    <col min="7426" max="7426" width="12.125" style="34" customWidth="1"/>
    <col min="7427" max="7681" width="9" style="34"/>
    <col min="7682" max="7682" width="12.125" style="34" customWidth="1"/>
    <col min="7683" max="7937" width="9" style="34"/>
    <col min="7938" max="7938" width="12.125" style="34" customWidth="1"/>
    <col min="7939" max="8193" width="9" style="34"/>
    <col min="8194" max="8194" width="12.125" style="34" customWidth="1"/>
    <col min="8195" max="8449" width="9" style="34"/>
    <col min="8450" max="8450" width="12.125" style="34" customWidth="1"/>
    <col min="8451" max="8705" width="9" style="34"/>
    <col min="8706" max="8706" width="12.125" style="34" customWidth="1"/>
    <col min="8707" max="8961" width="9" style="34"/>
    <col min="8962" max="8962" width="12.125" style="34" customWidth="1"/>
    <col min="8963" max="9217" width="9" style="34"/>
    <col min="9218" max="9218" width="12.125" style="34" customWidth="1"/>
    <col min="9219" max="9473" width="9" style="34"/>
    <col min="9474" max="9474" width="12.125" style="34" customWidth="1"/>
    <col min="9475" max="9729" width="9" style="34"/>
    <col min="9730" max="9730" width="12.125" style="34" customWidth="1"/>
    <col min="9731" max="9985" width="9" style="34"/>
    <col min="9986" max="9986" width="12.125" style="34" customWidth="1"/>
    <col min="9987" max="10241" width="9" style="34"/>
    <col min="10242" max="10242" width="12.125" style="34" customWidth="1"/>
    <col min="10243" max="10497" width="9" style="34"/>
    <col min="10498" max="10498" width="12.125" style="34" customWidth="1"/>
    <col min="10499" max="10753" width="9" style="34"/>
    <col min="10754" max="10754" width="12.125" style="34" customWidth="1"/>
    <col min="10755" max="11009" width="9" style="34"/>
    <col min="11010" max="11010" width="12.125" style="34" customWidth="1"/>
    <col min="11011" max="11265" width="9" style="34"/>
    <col min="11266" max="11266" width="12.125" style="34" customWidth="1"/>
    <col min="11267" max="11521" width="9" style="34"/>
    <col min="11522" max="11522" width="12.125" style="34" customWidth="1"/>
    <col min="11523" max="11777" width="9" style="34"/>
    <col min="11778" max="11778" width="12.125" style="34" customWidth="1"/>
    <col min="11779" max="12033" width="9" style="34"/>
    <col min="12034" max="12034" width="12.125" style="34" customWidth="1"/>
    <col min="12035" max="12289" width="9" style="34"/>
    <col min="12290" max="12290" width="12.125" style="34" customWidth="1"/>
    <col min="12291" max="12545" width="9" style="34"/>
    <col min="12546" max="12546" width="12.125" style="34" customWidth="1"/>
    <col min="12547" max="12801" width="9" style="34"/>
    <col min="12802" max="12802" width="12.125" style="34" customWidth="1"/>
    <col min="12803" max="13057" width="9" style="34"/>
    <col min="13058" max="13058" width="12.125" style="34" customWidth="1"/>
    <col min="13059" max="13313" width="9" style="34"/>
    <col min="13314" max="13314" width="12.125" style="34" customWidth="1"/>
    <col min="13315" max="13569" width="9" style="34"/>
    <col min="13570" max="13570" width="12.125" style="34" customWidth="1"/>
    <col min="13571" max="13825" width="9" style="34"/>
    <col min="13826" max="13826" width="12.125" style="34" customWidth="1"/>
    <col min="13827" max="14081" width="9" style="34"/>
    <col min="14082" max="14082" width="12.125" style="34" customWidth="1"/>
    <col min="14083" max="14337" width="9" style="34"/>
    <col min="14338" max="14338" width="12.125" style="34" customWidth="1"/>
    <col min="14339" max="14593" width="9" style="34"/>
    <col min="14594" max="14594" width="12.125" style="34" customWidth="1"/>
    <col min="14595" max="14849" width="9" style="34"/>
    <col min="14850" max="14850" width="12.125" style="34" customWidth="1"/>
    <col min="14851" max="15105" width="9" style="34"/>
    <col min="15106" max="15106" width="12.125" style="34" customWidth="1"/>
    <col min="15107" max="15361" width="9" style="34"/>
    <col min="15362" max="15362" width="12.125" style="34" customWidth="1"/>
    <col min="15363" max="15617" width="9" style="34"/>
    <col min="15618" max="15618" width="12.125" style="34" customWidth="1"/>
    <col min="15619" max="15873" width="9" style="34"/>
    <col min="15874" max="15874" width="12.125" style="34" customWidth="1"/>
    <col min="15875" max="16129" width="9" style="34"/>
    <col min="16130" max="16130" width="12.125" style="34" customWidth="1"/>
    <col min="16131" max="16384" width="9" style="34"/>
  </cols>
  <sheetData>
    <row r="4" spans="1:13">
      <c r="A4" s="41"/>
      <c r="B4" s="41"/>
      <c r="C4" s="40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>
      <c r="A6" s="41"/>
      <c r="B6" s="41"/>
      <c r="C6" s="40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>
      <c r="B7" s="36"/>
      <c r="C7" s="36"/>
    </row>
    <row r="8" spans="1:13" ht="35.25">
      <c r="A8" s="42" t="s">
        <v>168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27" spans="1:13" ht="31.5">
      <c r="A27" s="43" t="s">
        <v>165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</sheetData>
  <mergeCells count="4">
    <mergeCell ref="A6:B6"/>
    <mergeCell ref="A8:M8"/>
    <mergeCell ref="A27:M27"/>
    <mergeCell ref="A4:B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workbookViewId="0">
      <selection activeCell="K7" sqref="K7"/>
    </sheetView>
  </sheetViews>
  <sheetFormatPr defaultRowHeight="16.5"/>
  <cols>
    <col min="1" max="1" width="6.875" style="10" customWidth="1"/>
    <col min="2" max="2" width="19.5" style="10" customWidth="1"/>
    <col min="3" max="3" width="14.875" style="10" customWidth="1"/>
    <col min="4" max="4" width="8.5" style="10" customWidth="1"/>
    <col min="5" max="5" width="14.625" style="10" customWidth="1"/>
    <col min="6" max="7" width="9.125" style="10" customWidth="1"/>
    <col min="8" max="8" width="19" style="10" customWidth="1"/>
    <col min="9" max="9" width="13" style="10" bestFit="1" customWidth="1"/>
    <col min="10" max="10" width="8.75" style="10" customWidth="1"/>
    <col min="11" max="11" width="15" style="10" customWidth="1"/>
    <col min="12" max="12" width="8.25" style="10" customWidth="1"/>
    <col min="13" max="256" width="9" style="10"/>
    <col min="257" max="257" width="6.875" style="10" customWidth="1"/>
    <col min="258" max="258" width="17.125" style="10" customWidth="1"/>
    <col min="259" max="259" width="14.875" style="10" customWidth="1"/>
    <col min="260" max="260" width="8.5" style="10" customWidth="1"/>
    <col min="261" max="261" width="14.875" style="10" customWidth="1"/>
    <col min="262" max="263" width="9.125" style="10" customWidth="1"/>
    <col min="264" max="264" width="28.625" style="10" customWidth="1"/>
    <col min="265" max="265" width="16.5" style="10" customWidth="1"/>
    <col min="266" max="266" width="9" style="10" customWidth="1"/>
    <col min="267" max="267" width="14.375" style="10" customWidth="1"/>
    <col min="268" max="268" width="10.875" style="10" customWidth="1"/>
    <col min="269" max="512" width="9" style="10"/>
    <col min="513" max="513" width="6.875" style="10" customWidth="1"/>
    <col min="514" max="514" width="17.125" style="10" customWidth="1"/>
    <col min="515" max="515" width="14.875" style="10" customWidth="1"/>
    <col min="516" max="516" width="8.5" style="10" customWidth="1"/>
    <col min="517" max="517" width="14.875" style="10" customWidth="1"/>
    <col min="518" max="519" width="9.125" style="10" customWidth="1"/>
    <col min="520" max="520" width="28.625" style="10" customWidth="1"/>
    <col min="521" max="521" width="16.5" style="10" customWidth="1"/>
    <col min="522" max="522" width="9" style="10" customWidth="1"/>
    <col min="523" max="523" width="14.375" style="10" customWidth="1"/>
    <col min="524" max="524" width="10.875" style="10" customWidth="1"/>
    <col min="525" max="768" width="9" style="10"/>
    <col min="769" max="769" width="6.875" style="10" customWidth="1"/>
    <col min="770" max="770" width="17.125" style="10" customWidth="1"/>
    <col min="771" max="771" width="14.875" style="10" customWidth="1"/>
    <col min="772" max="772" width="8.5" style="10" customWidth="1"/>
    <col min="773" max="773" width="14.875" style="10" customWidth="1"/>
    <col min="774" max="775" width="9.125" style="10" customWidth="1"/>
    <col min="776" max="776" width="28.625" style="10" customWidth="1"/>
    <col min="777" max="777" width="16.5" style="10" customWidth="1"/>
    <col min="778" max="778" width="9" style="10" customWidth="1"/>
    <col min="779" max="779" width="14.375" style="10" customWidth="1"/>
    <col min="780" max="780" width="10.875" style="10" customWidth="1"/>
    <col min="781" max="1024" width="9" style="10"/>
    <col min="1025" max="1025" width="6.875" style="10" customWidth="1"/>
    <col min="1026" max="1026" width="17.125" style="10" customWidth="1"/>
    <col min="1027" max="1027" width="14.875" style="10" customWidth="1"/>
    <col min="1028" max="1028" width="8.5" style="10" customWidth="1"/>
    <col min="1029" max="1029" width="14.875" style="10" customWidth="1"/>
    <col min="1030" max="1031" width="9.125" style="10" customWidth="1"/>
    <col min="1032" max="1032" width="28.625" style="10" customWidth="1"/>
    <col min="1033" max="1033" width="16.5" style="10" customWidth="1"/>
    <col min="1034" max="1034" width="9" style="10" customWidth="1"/>
    <col min="1035" max="1035" width="14.375" style="10" customWidth="1"/>
    <col min="1036" max="1036" width="10.875" style="10" customWidth="1"/>
    <col min="1037" max="1280" width="9" style="10"/>
    <col min="1281" max="1281" width="6.875" style="10" customWidth="1"/>
    <col min="1282" max="1282" width="17.125" style="10" customWidth="1"/>
    <col min="1283" max="1283" width="14.875" style="10" customWidth="1"/>
    <col min="1284" max="1284" width="8.5" style="10" customWidth="1"/>
    <col min="1285" max="1285" width="14.875" style="10" customWidth="1"/>
    <col min="1286" max="1287" width="9.125" style="10" customWidth="1"/>
    <col min="1288" max="1288" width="28.625" style="10" customWidth="1"/>
    <col min="1289" max="1289" width="16.5" style="10" customWidth="1"/>
    <col min="1290" max="1290" width="9" style="10" customWidth="1"/>
    <col min="1291" max="1291" width="14.375" style="10" customWidth="1"/>
    <col min="1292" max="1292" width="10.875" style="10" customWidth="1"/>
    <col min="1293" max="1536" width="9" style="10"/>
    <col min="1537" max="1537" width="6.875" style="10" customWidth="1"/>
    <col min="1538" max="1538" width="17.125" style="10" customWidth="1"/>
    <col min="1539" max="1539" width="14.875" style="10" customWidth="1"/>
    <col min="1540" max="1540" width="8.5" style="10" customWidth="1"/>
    <col min="1541" max="1541" width="14.875" style="10" customWidth="1"/>
    <col min="1542" max="1543" width="9.125" style="10" customWidth="1"/>
    <col min="1544" max="1544" width="28.625" style="10" customWidth="1"/>
    <col min="1545" max="1545" width="16.5" style="10" customWidth="1"/>
    <col min="1546" max="1546" width="9" style="10" customWidth="1"/>
    <col min="1547" max="1547" width="14.375" style="10" customWidth="1"/>
    <col min="1548" max="1548" width="10.875" style="10" customWidth="1"/>
    <col min="1549" max="1792" width="9" style="10"/>
    <col min="1793" max="1793" width="6.875" style="10" customWidth="1"/>
    <col min="1794" max="1794" width="17.125" style="10" customWidth="1"/>
    <col min="1795" max="1795" width="14.875" style="10" customWidth="1"/>
    <col min="1796" max="1796" width="8.5" style="10" customWidth="1"/>
    <col min="1797" max="1797" width="14.875" style="10" customWidth="1"/>
    <col min="1798" max="1799" width="9.125" style="10" customWidth="1"/>
    <col min="1800" max="1800" width="28.625" style="10" customWidth="1"/>
    <col min="1801" max="1801" width="16.5" style="10" customWidth="1"/>
    <col min="1802" max="1802" width="9" style="10" customWidth="1"/>
    <col min="1803" max="1803" width="14.375" style="10" customWidth="1"/>
    <col min="1804" max="1804" width="10.875" style="10" customWidth="1"/>
    <col min="1805" max="2048" width="9" style="10"/>
    <col min="2049" max="2049" width="6.875" style="10" customWidth="1"/>
    <col min="2050" max="2050" width="17.125" style="10" customWidth="1"/>
    <col min="2051" max="2051" width="14.875" style="10" customWidth="1"/>
    <col min="2052" max="2052" width="8.5" style="10" customWidth="1"/>
    <col min="2053" max="2053" width="14.875" style="10" customWidth="1"/>
    <col min="2054" max="2055" width="9.125" style="10" customWidth="1"/>
    <col min="2056" max="2056" width="28.625" style="10" customWidth="1"/>
    <col min="2057" max="2057" width="16.5" style="10" customWidth="1"/>
    <col min="2058" max="2058" width="9" style="10" customWidth="1"/>
    <col min="2059" max="2059" width="14.375" style="10" customWidth="1"/>
    <col min="2060" max="2060" width="10.875" style="10" customWidth="1"/>
    <col min="2061" max="2304" width="9" style="10"/>
    <col min="2305" max="2305" width="6.875" style="10" customWidth="1"/>
    <col min="2306" max="2306" width="17.125" style="10" customWidth="1"/>
    <col min="2307" max="2307" width="14.875" style="10" customWidth="1"/>
    <col min="2308" max="2308" width="8.5" style="10" customWidth="1"/>
    <col min="2309" max="2309" width="14.875" style="10" customWidth="1"/>
    <col min="2310" max="2311" width="9.125" style="10" customWidth="1"/>
    <col min="2312" max="2312" width="28.625" style="10" customWidth="1"/>
    <col min="2313" max="2313" width="16.5" style="10" customWidth="1"/>
    <col min="2314" max="2314" width="9" style="10" customWidth="1"/>
    <col min="2315" max="2315" width="14.375" style="10" customWidth="1"/>
    <col min="2316" max="2316" width="10.875" style="10" customWidth="1"/>
    <col min="2317" max="2560" width="9" style="10"/>
    <col min="2561" max="2561" width="6.875" style="10" customWidth="1"/>
    <col min="2562" max="2562" width="17.125" style="10" customWidth="1"/>
    <col min="2563" max="2563" width="14.875" style="10" customWidth="1"/>
    <col min="2564" max="2564" width="8.5" style="10" customWidth="1"/>
    <col min="2565" max="2565" width="14.875" style="10" customWidth="1"/>
    <col min="2566" max="2567" width="9.125" style="10" customWidth="1"/>
    <col min="2568" max="2568" width="28.625" style="10" customWidth="1"/>
    <col min="2569" max="2569" width="16.5" style="10" customWidth="1"/>
    <col min="2570" max="2570" width="9" style="10" customWidth="1"/>
    <col min="2571" max="2571" width="14.375" style="10" customWidth="1"/>
    <col min="2572" max="2572" width="10.875" style="10" customWidth="1"/>
    <col min="2573" max="2816" width="9" style="10"/>
    <col min="2817" max="2817" width="6.875" style="10" customWidth="1"/>
    <col min="2818" max="2818" width="17.125" style="10" customWidth="1"/>
    <col min="2819" max="2819" width="14.875" style="10" customWidth="1"/>
    <col min="2820" max="2820" width="8.5" style="10" customWidth="1"/>
    <col min="2821" max="2821" width="14.875" style="10" customWidth="1"/>
    <col min="2822" max="2823" width="9.125" style="10" customWidth="1"/>
    <col min="2824" max="2824" width="28.625" style="10" customWidth="1"/>
    <col min="2825" max="2825" width="16.5" style="10" customWidth="1"/>
    <col min="2826" max="2826" width="9" style="10" customWidth="1"/>
    <col min="2827" max="2827" width="14.375" style="10" customWidth="1"/>
    <col min="2828" max="2828" width="10.875" style="10" customWidth="1"/>
    <col min="2829" max="3072" width="9" style="10"/>
    <col min="3073" max="3073" width="6.875" style="10" customWidth="1"/>
    <col min="3074" max="3074" width="17.125" style="10" customWidth="1"/>
    <col min="3075" max="3075" width="14.875" style="10" customWidth="1"/>
    <col min="3076" max="3076" width="8.5" style="10" customWidth="1"/>
    <col min="3077" max="3077" width="14.875" style="10" customWidth="1"/>
    <col min="3078" max="3079" width="9.125" style="10" customWidth="1"/>
    <col min="3080" max="3080" width="28.625" style="10" customWidth="1"/>
    <col min="3081" max="3081" width="16.5" style="10" customWidth="1"/>
    <col min="3082" max="3082" width="9" style="10" customWidth="1"/>
    <col min="3083" max="3083" width="14.375" style="10" customWidth="1"/>
    <col min="3084" max="3084" width="10.875" style="10" customWidth="1"/>
    <col min="3085" max="3328" width="9" style="10"/>
    <col min="3329" max="3329" width="6.875" style="10" customWidth="1"/>
    <col min="3330" max="3330" width="17.125" style="10" customWidth="1"/>
    <col min="3331" max="3331" width="14.875" style="10" customWidth="1"/>
    <col min="3332" max="3332" width="8.5" style="10" customWidth="1"/>
    <col min="3333" max="3333" width="14.875" style="10" customWidth="1"/>
    <col min="3334" max="3335" width="9.125" style="10" customWidth="1"/>
    <col min="3336" max="3336" width="28.625" style="10" customWidth="1"/>
    <col min="3337" max="3337" width="16.5" style="10" customWidth="1"/>
    <col min="3338" max="3338" width="9" style="10" customWidth="1"/>
    <col min="3339" max="3339" width="14.375" style="10" customWidth="1"/>
    <col min="3340" max="3340" width="10.875" style="10" customWidth="1"/>
    <col min="3341" max="3584" width="9" style="10"/>
    <col min="3585" max="3585" width="6.875" style="10" customWidth="1"/>
    <col min="3586" max="3586" width="17.125" style="10" customWidth="1"/>
    <col min="3587" max="3587" width="14.875" style="10" customWidth="1"/>
    <col min="3588" max="3588" width="8.5" style="10" customWidth="1"/>
    <col min="3589" max="3589" width="14.875" style="10" customWidth="1"/>
    <col min="3590" max="3591" width="9.125" style="10" customWidth="1"/>
    <col min="3592" max="3592" width="28.625" style="10" customWidth="1"/>
    <col min="3593" max="3593" width="16.5" style="10" customWidth="1"/>
    <col min="3594" max="3594" width="9" style="10" customWidth="1"/>
    <col min="3595" max="3595" width="14.375" style="10" customWidth="1"/>
    <col min="3596" max="3596" width="10.875" style="10" customWidth="1"/>
    <col min="3597" max="3840" width="9" style="10"/>
    <col min="3841" max="3841" width="6.875" style="10" customWidth="1"/>
    <col min="3842" max="3842" width="17.125" style="10" customWidth="1"/>
    <col min="3843" max="3843" width="14.875" style="10" customWidth="1"/>
    <col min="3844" max="3844" width="8.5" style="10" customWidth="1"/>
    <col min="3845" max="3845" width="14.875" style="10" customWidth="1"/>
    <col min="3846" max="3847" width="9.125" style="10" customWidth="1"/>
    <col min="3848" max="3848" width="28.625" style="10" customWidth="1"/>
    <col min="3849" max="3849" width="16.5" style="10" customWidth="1"/>
    <col min="3850" max="3850" width="9" style="10" customWidth="1"/>
    <col min="3851" max="3851" width="14.375" style="10" customWidth="1"/>
    <col min="3852" max="3852" width="10.875" style="10" customWidth="1"/>
    <col min="3853" max="4096" width="9" style="10"/>
    <col min="4097" max="4097" width="6.875" style="10" customWidth="1"/>
    <col min="4098" max="4098" width="17.125" style="10" customWidth="1"/>
    <col min="4099" max="4099" width="14.875" style="10" customWidth="1"/>
    <col min="4100" max="4100" width="8.5" style="10" customWidth="1"/>
    <col min="4101" max="4101" width="14.875" style="10" customWidth="1"/>
    <col min="4102" max="4103" width="9.125" style="10" customWidth="1"/>
    <col min="4104" max="4104" width="28.625" style="10" customWidth="1"/>
    <col min="4105" max="4105" width="16.5" style="10" customWidth="1"/>
    <col min="4106" max="4106" width="9" style="10" customWidth="1"/>
    <col min="4107" max="4107" width="14.375" style="10" customWidth="1"/>
    <col min="4108" max="4108" width="10.875" style="10" customWidth="1"/>
    <col min="4109" max="4352" width="9" style="10"/>
    <col min="4353" max="4353" width="6.875" style="10" customWidth="1"/>
    <col min="4354" max="4354" width="17.125" style="10" customWidth="1"/>
    <col min="4355" max="4355" width="14.875" style="10" customWidth="1"/>
    <col min="4356" max="4356" width="8.5" style="10" customWidth="1"/>
    <col min="4357" max="4357" width="14.875" style="10" customWidth="1"/>
    <col min="4358" max="4359" width="9.125" style="10" customWidth="1"/>
    <col min="4360" max="4360" width="28.625" style="10" customWidth="1"/>
    <col min="4361" max="4361" width="16.5" style="10" customWidth="1"/>
    <col min="4362" max="4362" width="9" style="10" customWidth="1"/>
    <col min="4363" max="4363" width="14.375" style="10" customWidth="1"/>
    <col min="4364" max="4364" width="10.875" style="10" customWidth="1"/>
    <col min="4365" max="4608" width="9" style="10"/>
    <col min="4609" max="4609" width="6.875" style="10" customWidth="1"/>
    <col min="4610" max="4610" width="17.125" style="10" customWidth="1"/>
    <col min="4611" max="4611" width="14.875" style="10" customWidth="1"/>
    <col min="4612" max="4612" width="8.5" style="10" customWidth="1"/>
    <col min="4613" max="4613" width="14.875" style="10" customWidth="1"/>
    <col min="4614" max="4615" width="9.125" style="10" customWidth="1"/>
    <col min="4616" max="4616" width="28.625" style="10" customWidth="1"/>
    <col min="4617" max="4617" width="16.5" style="10" customWidth="1"/>
    <col min="4618" max="4618" width="9" style="10" customWidth="1"/>
    <col min="4619" max="4619" width="14.375" style="10" customWidth="1"/>
    <col min="4620" max="4620" width="10.875" style="10" customWidth="1"/>
    <col min="4621" max="4864" width="9" style="10"/>
    <col min="4865" max="4865" width="6.875" style="10" customWidth="1"/>
    <col min="4866" max="4866" width="17.125" style="10" customWidth="1"/>
    <col min="4867" max="4867" width="14.875" style="10" customWidth="1"/>
    <col min="4868" max="4868" width="8.5" style="10" customWidth="1"/>
    <col min="4869" max="4869" width="14.875" style="10" customWidth="1"/>
    <col min="4870" max="4871" width="9.125" style="10" customWidth="1"/>
    <col min="4872" max="4872" width="28.625" style="10" customWidth="1"/>
    <col min="4873" max="4873" width="16.5" style="10" customWidth="1"/>
    <col min="4874" max="4874" width="9" style="10" customWidth="1"/>
    <col min="4875" max="4875" width="14.375" style="10" customWidth="1"/>
    <col min="4876" max="4876" width="10.875" style="10" customWidth="1"/>
    <col min="4877" max="5120" width="9" style="10"/>
    <col min="5121" max="5121" width="6.875" style="10" customWidth="1"/>
    <col min="5122" max="5122" width="17.125" style="10" customWidth="1"/>
    <col min="5123" max="5123" width="14.875" style="10" customWidth="1"/>
    <col min="5124" max="5124" width="8.5" style="10" customWidth="1"/>
    <col min="5125" max="5125" width="14.875" style="10" customWidth="1"/>
    <col min="5126" max="5127" width="9.125" style="10" customWidth="1"/>
    <col min="5128" max="5128" width="28.625" style="10" customWidth="1"/>
    <col min="5129" max="5129" width="16.5" style="10" customWidth="1"/>
    <col min="5130" max="5130" width="9" style="10" customWidth="1"/>
    <col min="5131" max="5131" width="14.375" style="10" customWidth="1"/>
    <col min="5132" max="5132" width="10.875" style="10" customWidth="1"/>
    <col min="5133" max="5376" width="9" style="10"/>
    <col min="5377" max="5377" width="6.875" style="10" customWidth="1"/>
    <col min="5378" max="5378" width="17.125" style="10" customWidth="1"/>
    <col min="5379" max="5379" width="14.875" style="10" customWidth="1"/>
    <col min="5380" max="5380" width="8.5" style="10" customWidth="1"/>
    <col min="5381" max="5381" width="14.875" style="10" customWidth="1"/>
    <col min="5382" max="5383" width="9.125" style="10" customWidth="1"/>
    <col min="5384" max="5384" width="28.625" style="10" customWidth="1"/>
    <col min="5385" max="5385" width="16.5" style="10" customWidth="1"/>
    <col min="5386" max="5386" width="9" style="10" customWidth="1"/>
    <col min="5387" max="5387" width="14.375" style="10" customWidth="1"/>
    <col min="5388" max="5388" width="10.875" style="10" customWidth="1"/>
    <col min="5389" max="5632" width="9" style="10"/>
    <col min="5633" max="5633" width="6.875" style="10" customWidth="1"/>
    <col min="5634" max="5634" width="17.125" style="10" customWidth="1"/>
    <col min="5635" max="5635" width="14.875" style="10" customWidth="1"/>
    <col min="5636" max="5636" width="8.5" style="10" customWidth="1"/>
    <col min="5637" max="5637" width="14.875" style="10" customWidth="1"/>
    <col min="5638" max="5639" width="9.125" style="10" customWidth="1"/>
    <col min="5640" max="5640" width="28.625" style="10" customWidth="1"/>
    <col min="5641" max="5641" width="16.5" style="10" customWidth="1"/>
    <col min="5642" max="5642" width="9" style="10" customWidth="1"/>
    <col min="5643" max="5643" width="14.375" style="10" customWidth="1"/>
    <col min="5644" max="5644" width="10.875" style="10" customWidth="1"/>
    <col min="5645" max="5888" width="9" style="10"/>
    <col min="5889" max="5889" width="6.875" style="10" customWidth="1"/>
    <col min="5890" max="5890" width="17.125" style="10" customWidth="1"/>
    <col min="5891" max="5891" width="14.875" style="10" customWidth="1"/>
    <col min="5892" max="5892" width="8.5" style="10" customWidth="1"/>
    <col min="5893" max="5893" width="14.875" style="10" customWidth="1"/>
    <col min="5894" max="5895" width="9.125" style="10" customWidth="1"/>
    <col min="5896" max="5896" width="28.625" style="10" customWidth="1"/>
    <col min="5897" max="5897" width="16.5" style="10" customWidth="1"/>
    <col min="5898" max="5898" width="9" style="10" customWidth="1"/>
    <col min="5899" max="5899" width="14.375" style="10" customWidth="1"/>
    <col min="5900" max="5900" width="10.875" style="10" customWidth="1"/>
    <col min="5901" max="6144" width="9" style="10"/>
    <col min="6145" max="6145" width="6.875" style="10" customWidth="1"/>
    <col min="6146" max="6146" width="17.125" style="10" customWidth="1"/>
    <col min="6147" max="6147" width="14.875" style="10" customWidth="1"/>
    <col min="6148" max="6148" width="8.5" style="10" customWidth="1"/>
    <col min="6149" max="6149" width="14.875" style="10" customWidth="1"/>
    <col min="6150" max="6151" width="9.125" style="10" customWidth="1"/>
    <col min="6152" max="6152" width="28.625" style="10" customWidth="1"/>
    <col min="6153" max="6153" width="16.5" style="10" customWidth="1"/>
    <col min="6154" max="6154" width="9" style="10" customWidth="1"/>
    <col min="6155" max="6155" width="14.375" style="10" customWidth="1"/>
    <col min="6156" max="6156" width="10.875" style="10" customWidth="1"/>
    <col min="6157" max="6400" width="9" style="10"/>
    <col min="6401" max="6401" width="6.875" style="10" customWidth="1"/>
    <col min="6402" max="6402" width="17.125" style="10" customWidth="1"/>
    <col min="6403" max="6403" width="14.875" style="10" customWidth="1"/>
    <col min="6404" max="6404" width="8.5" style="10" customWidth="1"/>
    <col min="6405" max="6405" width="14.875" style="10" customWidth="1"/>
    <col min="6406" max="6407" width="9.125" style="10" customWidth="1"/>
    <col min="6408" max="6408" width="28.625" style="10" customWidth="1"/>
    <col min="6409" max="6409" width="16.5" style="10" customWidth="1"/>
    <col min="6410" max="6410" width="9" style="10" customWidth="1"/>
    <col min="6411" max="6411" width="14.375" style="10" customWidth="1"/>
    <col min="6412" max="6412" width="10.875" style="10" customWidth="1"/>
    <col min="6413" max="6656" width="9" style="10"/>
    <col min="6657" max="6657" width="6.875" style="10" customWidth="1"/>
    <col min="6658" max="6658" width="17.125" style="10" customWidth="1"/>
    <col min="6659" max="6659" width="14.875" style="10" customWidth="1"/>
    <col min="6660" max="6660" width="8.5" style="10" customWidth="1"/>
    <col min="6661" max="6661" width="14.875" style="10" customWidth="1"/>
    <col min="6662" max="6663" width="9.125" style="10" customWidth="1"/>
    <col min="6664" max="6664" width="28.625" style="10" customWidth="1"/>
    <col min="6665" max="6665" width="16.5" style="10" customWidth="1"/>
    <col min="6666" max="6666" width="9" style="10" customWidth="1"/>
    <col min="6667" max="6667" width="14.375" style="10" customWidth="1"/>
    <col min="6668" max="6668" width="10.875" style="10" customWidth="1"/>
    <col min="6669" max="6912" width="9" style="10"/>
    <col min="6913" max="6913" width="6.875" style="10" customWidth="1"/>
    <col min="6914" max="6914" width="17.125" style="10" customWidth="1"/>
    <col min="6915" max="6915" width="14.875" style="10" customWidth="1"/>
    <col min="6916" max="6916" width="8.5" style="10" customWidth="1"/>
    <col min="6917" max="6917" width="14.875" style="10" customWidth="1"/>
    <col min="6918" max="6919" width="9.125" style="10" customWidth="1"/>
    <col min="6920" max="6920" width="28.625" style="10" customWidth="1"/>
    <col min="6921" max="6921" width="16.5" style="10" customWidth="1"/>
    <col min="6922" max="6922" width="9" style="10" customWidth="1"/>
    <col min="6923" max="6923" width="14.375" style="10" customWidth="1"/>
    <col min="6924" max="6924" width="10.875" style="10" customWidth="1"/>
    <col min="6925" max="7168" width="9" style="10"/>
    <col min="7169" max="7169" width="6.875" style="10" customWidth="1"/>
    <col min="7170" max="7170" width="17.125" style="10" customWidth="1"/>
    <col min="7171" max="7171" width="14.875" style="10" customWidth="1"/>
    <col min="7172" max="7172" width="8.5" style="10" customWidth="1"/>
    <col min="7173" max="7173" width="14.875" style="10" customWidth="1"/>
    <col min="7174" max="7175" width="9.125" style="10" customWidth="1"/>
    <col min="7176" max="7176" width="28.625" style="10" customWidth="1"/>
    <col min="7177" max="7177" width="16.5" style="10" customWidth="1"/>
    <col min="7178" max="7178" width="9" style="10" customWidth="1"/>
    <col min="7179" max="7179" width="14.375" style="10" customWidth="1"/>
    <col min="7180" max="7180" width="10.875" style="10" customWidth="1"/>
    <col min="7181" max="7424" width="9" style="10"/>
    <col min="7425" max="7425" width="6.875" style="10" customWidth="1"/>
    <col min="7426" max="7426" width="17.125" style="10" customWidth="1"/>
    <col min="7427" max="7427" width="14.875" style="10" customWidth="1"/>
    <col min="7428" max="7428" width="8.5" style="10" customWidth="1"/>
    <col min="7429" max="7429" width="14.875" style="10" customWidth="1"/>
    <col min="7430" max="7431" width="9.125" style="10" customWidth="1"/>
    <col min="7432" max="7432" width="28.625" style="10" customWidth="1"/>
    <col min="7433" max="7433" width="16.5" style="10" customWidth="1"/>
    <col min="7434" max="7434" width="9" style="10" customWidth="1"/>
    <col min="7435" max="7435" width="14.375" style="10" customWidth="1"/>
    <col min="7436" max="7436" width="10.875" style="10" customWidth="1"/>
    <col min="7437" max="7680" width="9" style="10"/>
    <col min="7681" max="7681" width="6.875" style="10" customWidth="1"/>
    <col min="7682" max="7682" width="17.125" style="10" customWidth="1"/>
    <col min="7683" max="7683" width="14.875" style="10" customWidth="1"/>
    <col min="7684" max="7684" width="8.5" style="10" customWidth="1"/>
    <col min="7685" max="7685" width="14.875" style="10" customWidth="1"/>
    <col min="7686" max="7687" width="9.125" style="10" customWidth="1"/>
    <col min="7688" max="7688" width="28.625" style="10" customWidth="1"/>
    <col min="7689" max="7689" width="16.5" style="10" customWidth="1"/>
    <col min="7690" max="7690" width="9" style="10" customWidth="1"/>
    <col min="7691" max="7691" width="14.375" style="10" customWidth="1"/>
    <col min="7692" max="7692" width="10.875" style="10" customWidth="1"/>
    <col min="7693" max="7936" width="9" style="10"/>
    <col min="7937" max="7937" width="6.875" style="10" customWidth="1"/>
    <col min="7938" max="7938" width="17.125" style="10" customWidth="1"/>
    <col min="7939" max="7939" width="14.875" style="10" customWidth="1"/>
    <col min="7940" max="7940" width="8.5" style="10" customWidth="1"/>
    <col min="7941" max="7941" width="14.875" style="10" customWidth="1"/>
    <col min="7942" max="7943" width="9.125" style="10" customWidth="1"/>
    <col min="7944" max="7944" width="28.625" style="10" customWidth="1"/>
    <col min="7945" max="7945" width="16.5" style="10" customWidth="1"/>
    <col min="7946" max="7946" width="9" style="10" customWidth="1"/>
    <col min="7947" max="7947" width="14.375" style="10" customWidth="1"/>
    <col min="7948" max="7948" width="10.875" style="10" customWidth="1"/>
    <col min="7949" max="8192" width="9" style="10"/>
    <col min="8193" max="8193" width="6.875" style="10" customWidth="1"/>
    <col min="8194" max="8194" width="17.125" style="10" customWidth="1"/>
    <col min="8195" max="8195" width="14.875" style="10" customWidth="1"/>
    <col min="8196" max="8196" width="8.5" style="10" customWidth="1"/>
    <col min="8197" max="8197" width="14.875" style="10" customWidth="1"/>
    <col min="8198" max="8199" width="9.125" style="10" customWidth="1"/>
    <col min="8200" max="8200" width="28.625" style="10" customWidth="1"/>
    <col min="8201" max="8201" width="16.5" style="10" customWidth="1"/>
    <col min="8202" max="8202" width="9" style="10" customWidth="1"/>
    <col min="8203" max="8203" width="14.375" style="10" customWidth="1"/>
    <col min="8204" max="8204" width="10.875" style="10" customWidth="1"/>
    <col min="8205" max="8448" width="9" style="10"/>
    <col min="8449" max="8449" width="6.875" style="10" customWidth="1"/>
    <col min="8450" max="8450" width="17.125" style="10" customWidth="1"/>
    <col min="8451" max="8451" width="14.875" style="10" customWidth="1"/>
    <col min="8452" max="8452" width="8.5" style="10" customWidth="1"/>
    <col min="8453" max="8453" width="14.875" style="10" customWidth="1"/>
    <col min="8454" max="8455" width="9.125" style="10" customWidth="1"/>
    <col min="8456" max="8456" width="28.625" style="10" customWidth="1"/>
    <col min="8457" max="8457" width="16.5" style="10" customWidth="1"/>
    <col min="8458" max="8458" width="9" style="10" customWidth="1"/>
    <col min="8459" max="8459" width="14.375" style="10" customWidth="1"/>
    <col min="8460" max="8460" width="10.875" style="10" customWidth="1"/>
    <col min="8461" max="8704" width="9" style="10"/>
    <col min="8705" max="8705" width="6.875" style="10" customWidth="1"/>
    <col min="8706" max="8706" width="17.125" style="10" customWidth="1"/>
    <col min="8707" max="8707" width="14.875" style="10" customWidth="1"/>
    <col min="8708" max="8708" width="8.5" style="10" customWidth="1"/>
    <col min="8709" max="8709" width="14.875" style="10" customWidth="1"/>
    <col min="8710" max="8711" width="9.125" style="10" customWidth="1"/>
    <col min="8712" max="8712" width="28.625" style="10" customWidth="1"/>
    <col min="8713" max="8713" width="16.5" style="10" customWidth="1"/>
    <col min="8714" max="8714" width="9" style="10" customWidth="1"/>
    <col min="8715" max="8715" width="14.375" style="10" customWidth="1"/>
    <col min="8716" max="8716" width="10.875" style="10" customWidth="1"/>
    <col min="8717" max="8960" width="9" style="10"/>
    <col min="8961" max="8961" width="6.875" style="10" customWidth="1"/>
    <col min="8962" max="8962" width="17.125" style="10" customWidth="1"/>
    <col min="8963" max="8963" width="14.875" style="10" customWidth="1"/>
    <col min="8964" max="8964" width="8.5" style="10" customWidth="1"/>
    <col min="8965" max="8965" width="14.875" style="10" customWidth="1"/>
    <col min="8966" max="8967" width="9.125" style="10" customWidth="1"/>
    <col min="8968" max="8968" width="28.625" style="10" customWidth="1"/>
    <col min="8969" max="8969" width="16.5" style="10" customWidth="1"/>
    <col min="8970" max="8970" width="9" style="10" customWidth="1"/>
    <col min="8971" max="8971" width="14.375" style="10" customWidth="1"/>
    <col min="8972" max="8972" width="10.875" style="10" customWidth="1"/>
    <col min="8973" max="9216" width="9" style="10"/>
    <col min="9217" max="9217" width="6.875" style="10" customWidth="1"/>
    <col min="9218" max="9218" width="17.125" style="10" customWidth="1"/>
    <col min="9219" max="9219" width="14.875" style="10" customWidth="1"/>
    <col min="9220" max="9220" width="8.5" style="10" customWidth="1"/>
    <col min="9221" max="9221" width="14.875" style="10" customWidth="1"/>
    <col min="9222" max="9223" width="9.125" style="10" customWidth="1"/>
    <col min="9224" max="9224" width="28.625" style="10" customWidth="1"/>
    <col min="9225" max="9225" width="16.5" style="10" customWidth="1"/>
    <col min="9226" max="9226" width="9" style="10" customWidth="1"/>
    <col min="9227" max="9227" width="14.375" style="10" customWidth="1"/>
    <col min="9228" max="9228" width="10.875" style="10" customWidth="1"/>
    <col min="9229" max="9472" width="9" style="10"/>
    <col min="9473" max="9473" width="6.875" style="10" customWidth="1"/>
    <col min="9474" max="9474" width="17.125" style="10" customWidth="1"/>
    <col min="9475" max="9475" width="14.875" style="10" customWidth="1"/>
    <col min="9476" max="9476" width="8.5" style="10" customWidth="1"/>
    <col min="9477" max="9477" width="14.875" style="10" customWidth="1"/>
    <col min="9478" max="9479" width="9.125" style="10" customWidth="1"/>
    <col min="9480" max="9480" width="28.625" style="10" customWidth="1"/>
    <col min="9481" max="9481" width="16.5" style="10" customWidth="1"/>
    <col min="9482" max="9482" width="9" style="10" customWidth="1"/>
    <col min="9483" max="9483" width="14.375" style="10" customWidth="1"/>
    <col min="9484" max="9484" width="10.875" style="10" customWidth="1"/>
    <col min="9485" max="9728" width="9" style="10"/>
    <col min="9729" max="9729" width="6.875" style="10" customWidth="1"/>
    <col min="9730" max="9730" width="17.125" style="10" customWidth="1"/>
    <col min="9731" max="9731" width="14.875" style="10" customWidth="1"/>
    <col min="9732" max="9732" width="8.5" style="10" customWidth="1"/>
    <col min="9733" max="9733" width="14.875" style="10" customWidth="1"/>
    <col min="9734" max="9735" width="9.125" style="10" customWidth="1"/>
    <col min="9736" max="9736" width="28.625" style="10" customWidth="1"/>
    <col min="9737" max="9737" width="16.5" style="10" customWidth="1"/>
    <col min="9738" max="9738" width="9" style="10" customWidth="1"/>
    <col min="9739" max="9739" width="14.375" style="10" customWidth="1"/>
    <col min="9740" max="9740" width="10.875" style="10" customWidth="1"/>
    <col min="9741" max="9984" width="9" style="10"/>
    <col min="9985" max="9985" width="6.875" style="10" customWidth="1"/>
    <col min="9986" max="9986" width="17.125" style="10" customWidth="1"/>
    <col min="9987" max="9987" width="14.875" style="10" customWidth="1"/>
    <col min="9988" max="9988" width="8.5" style="10" customWidth="1"/>
    <col min="9989" max="9989" width="14.875" style="10" customWidth="1"/>
    <col min="9990" max="9991" width="9.125" style="10" customWidth="1"/>
    <col min="9992" max="9992" width="28.625" style="10" customWidth="1"/>
    <col min="9993" max="9993" width="16.5" style="10" customWidth="1"/>
    <col min="9994" max="9994" width="9" style="10" customWidth="1"/>
    <col min="9995" max="9995" width="14.375" style="10" customWidth="1"/>
    <col min="9996" max="9996" width="10.875" style="10" customWidth="1"/>
    <col min="9997" max="10240" width="9" style="10"/>
    <col min="10241" max="10241" width="6.875" style="10" customWidth="1"/>
    <col min="10242" max="10242" width="17.125" style="10" customWidth="1"/>
    <col min="10243" max="10243" width="14.875" style="10" customWidth="1"/>
    <col min="10244" max="10244" width="8.5" style="10" customWidth="1"/>
    <col min="10245" max="10245" width="14.875" style="10" customWidth="1"/>
    <col min="10246" max="10247" width="9.125" style="10" customWidth="1"/>
    <col min="10248" max="10248" width="28.625" style="10" customWidth="1"/>
    <col min="10249" max="10249" width="16.5" style="10" customWidth="1"/>
    <col min="10250" max="10250" width="9" style="10" customWidth="1"/>
    <col min="10251" max="10251" width="14.375" style="10" customWidth="1"/>
    <col min="10252" max="10252" width="10.875" style="10" customWidth="1"/>
    <col min="10253" max="10496" width="9" style="10"/>
    <col min="10497" max="10497" width="6.875" style="10" customWidth="1"/>
    <col min="10498" max="10498" width="17.125" style="10" customWidth="1"/>
    <col min="10499" max="10499" width="14.875" style="10" customWidth="1"/>
    <col min="10500" max="10500" width="8.5" style="10" customWidth="1"/>
    <col min="10501" max="10501" width="14.875" style="10" customWidth="1"/>
    <col min="10502" max="10503" width="9.125" style="10" customWidth="1"/>
    <col min="10504" max="10504" width="28.625" style="10" customWidth="1"/>
    <col min="10505" max="10505" width="16.5" style="10" customWidth="1"/>
    <col min="10506" max="10506" width="9" style="10" customWidth="1"/>
    <col min="10507" max="10507" width="14.375" style="10" customWidth="1"/>
    <col min="10508" max="10508" width="10.875" style="10" customWidth="1"/>
    <col min="10509" max="10752" width="9" style="10"/>
    <col min="10753" max="10753" width="6.875" style="10" customWidth="1"/>
    <col min="10754" max="10754" width="17.125" style="10" customWidth="1"/>
    <col min="10755" max="10755" width="14.875" style="10" customWidth="1"/>
    <col min="10756" max="10756" width="8.5" style="10" customWidth="1"/>
    <col min="10757" max="10757" width="14.875" style="10" customWidth="1"/>
    <col min="10758" max="10759" width="9.125" style="10" customWidth="1"/>
    <col min="10760" max="10760" width="28.625" style="10" customWidth="1"/>
    <col min="10761" max="10761" width="16.5" style="10" customWidth="1"/>
    <col min="10762" max="10762" width="9" style="10" customWidth="1"/>
    <col min="10763" max="10763" width="14.375" style="10" customWidth="1"/>
    <col min="10764" max="10764" width="10.875" style="10" customWidth="1"/>
    <col min="10765" max="11008" width="9" style="10"/>
    <col min="11009" max="11009" width="6.875" style="10" customWidth="1"/>
    <col min="11010" max="11010" width="17.125" style="10" customWidth="1"/>
    <col min="11011" max="11011" width="14.875" style="10" customWidth="1"/>
    <col min="11012" max="11012" width="8.5" style="10" customWidth="1"/>
    <col min="11013" max="11013" width="14.875" style="10" customWidth="1"/>
    <col min="11014" max="11015" width="9.125" style="10" customWidth="1"/>
    <col min="11016" max="11016" width="28.625" style="10" customWidth="1"/>
    <col min="11017" max="11017" width="16.5" style="10" customWidth="1"/>
    <col min="11018" max="11018" width="9" style="10" customWidth="1"/>
    <col min="11019" max="11019" width="14.375" style="10" customWidth="1"/>
    <col min="11020" max="11020" width="10.875" style="10" customWidth="1"/>
    <col min="11021" max="11264" width="9" style="10"/>
    <col min="11265" max="11265" width="6.875" style="10" customWidth="1"/>
    <col min="11266" max="11266" width="17.125" style="10" customWidth="1"/>
    <col min="11267" max="11267" width="14.875" style="10" customWidth="1"/>
    <col min="11268" max="11268" width="8.5" style="10" customWidth="1"/>
    <col min="11269" max="11269" width="14.875" style="10" customWidth="1"/>
    <col min="11270" max="11271" width="9.125" style="10" customWidth="1"/>
    <col min="11272" max="11272" width="28.625" style="10" customWidth="1"/>
    <col min="11273" max="11273" width="16.5" style="10" customWidth="1"/>
    <col min="11274" max="11274" width="9" style="10" customWidth="1"/>
    <col min="11275" max="11275" width="14.375" style="10" customWidth="1"/>
    <col min="11276" max="11276" width="10.875" style="10" customWidth="1"/>
    <col min="11277" max="11520" width="9" style="10"/>
    <col min="11521" max="11521" width="6.875" style="10" customWidth="1"/>
    <col min="11522" max="11522" width="17.125" style="10" customWidth="1"/>
    <col min="11523" max="11523" width="14.875" style="10" customWidth="1"/>
    <col min="11524" max="11524" width="8.5" style="10" customWidth="1"/>
    <col min="11525" max="11525" width="14.875" style="10" customWidth="1"/>
    <col min="11526" max="11527" width="9.125" style="10" customWidth="1"/>
    <col min="11528" max="11528" width="28.625" style="10" customWidth="1"/>
    <col min="11529" max="11529" width="16.5" style="10" customWidth="1"/>
    <col min="11530" max="11530" width="9" style="10" customWidth="1"/>
    <col min="11531" max="11531" width="14.375" style="10" customWidth="1"/>
    <col min="11532" max="11532" width="10.875" style="10" customWidth="1"/>
    <col min="11533" max="11776" width="9" style="10"/>
    <col min="11777" max="11777" width="6.875" style="10" customWidth="1"/>
    <col min="11778" max="11778" width="17.125" style="10" customWidth="1"/>
    <col min="11779" max="11779" width="14.875" style="10" customWidth="1"/>
    <col min="11780" max="11780" width="8.5" style="10" customWidth="1"/>
    <col min="11781" max="11781" width="14.875" style="10" customWidth="1"/>
    <col min="11782" max="11783" width="9.125" style="10" customWidth="1"/>
    <col min="11784" max="11784" width="28.625" style="10" customWidth="1"/>
    <col min="11785" max="11785" width="16.5" style="10" customWidth="1"/>
    <col min="11786" max="11786" width="9" style="10" customWidth="1"/>
    <col min="11787" max="11787" width="14.375" style="10" customWidth="1"/>
    <col min="11788" max="11788" width="10.875" style="10" customWidth="1"/>
    <col min="11789" max="12032" width="9" style="10"/>
    <col min="12033" max="12033" width="6.875" style="10" customWidth="1"/>
    <col min="12034" max="12034" width="17.125" style="10" customWidth="1"/>
    <col min="12035" max="12035" width="14.875" style="10" customWidth="1"/>
    <col min="12036" max="12036" width="8.5" style="10" customWidth="1"/>
    <col min="12037" max="12037" width="14.875" style="10" customWidth="1"/>
    <col min="12038" max="12039" width="9.125" style="10" customWidth="1"/>
    <col min="12040" max="12040" width="28.625" style="10" customWidth="1"/>
    <col min="12041" max="12041" width="16.5" style="10" customWidth="1"/>
    <col min="12042" max="12042" width="9" style="10" customWidth="1"/>
    <col min="12043" max="12043" width="14.375" style="10" customWidth="1"/>
    <col min="12044" max="12044" width="10.875" style="10" customWidth="1"/>
    <col min="12045" max="12288" width="9" style="10"/>
    <col min="12289" max="12289" width="6.875" style="10" customWidth="1"/>
    <col min="12290" max="12290" width="17.125" style="10" customWidth="1"/>
    <col min="12291" max="12291" width="14.875" style="10" customWidth="1"/>
    <col min="12292" max="12292" width="8.5" style="10" customWidth="1"/>
    <col min="12293" max="12293" width="14.875" style="10" customWidth="1"/>
    <col min="12294" max="12295" width="9.125" style="10" customWidth="1"/>
    <col min="12296" max="12296" width="28.625" style="10" customWidth="1"/>
    <col min="12297" max="12297" width="16.5" style="10" customWidth="1"/>
    <col min="12298" max="12298" width="9" style="10" customWidth="1"/>
    <col min="12299" max="12299" width="14.375" style="10" customWidth="1"/>
    <col min="12300" max="12300" width="10.875" style="10" customWidth="1"/>
    <col min="12301" max="12544" width="9" style="10"/>
    <col min="12545" max="12545" width="6.875" style="10" customWidth="1"/>
    <col min="12546" max="12546" width="17.125" style="10" customWidth="1"/>
    <col min="12547" max="12547" width="14.875" style="10" customWidth="1"/>
    <col min="12548" max="12548" width="8.5" style="10" customWidth="1"/>
    <col min="12549" max="12549" width="14.875" style="10" customWidth="1"/>
    <col min="12550" max="12551" width="9.125" style="10" customWidth="1"/>
    <col min="12552" max="12552" width="28.625" style="10" customWidth="1"/>
    <col min="12553" max="12553" width="16.5" style="10" customWidth="1"/>
    <col min="12554" max="12554" width="9" style="10" customWidth="1"/>
    <col min="12555" max="12555" width="14.375" style="10" customWidth="1"/>
    <col min="12556" max="12556" width="10.875" style="10" customWidth="1"/>
    <col min="12557" max="12800" width="9" style="10"/>
    <col min="12801" max="12801" width="6.875" style="10" customWidth="1"/>
    <col min="12802" max="12802" width="17.125" style="10" customWidth="1"/>
    <col min="12803" max="12803" width="14.875" style="10" customWidth="1"/>
    <col min="12804" max="12804" width="8.5" style="10" customWidth="1"/>
    <col min="12805" max="12805" width="14.875" style="10" customWidth="1"/>
    <col min="12806" max="12807" width="9.125" style="10" customWidth="1"/>
    <col min="12808" max="12808" width="28.625" style="10" customWidth="1"/>
    <col min="12809" max="12809" width="16.5" style="10" customWidth="1"/>
    <col min="12810" max="12810" width="9" style="10" customWidth="1"/>
    <col min="12811" max="12811" width="14.375" style="10" customWidth="1"/>
    <col min="12812" max="12812" width="10.875" style="10" customWidth="1"/>
    <col min="12813" max="13056" width="9" style="10"/>
    <col min="13057" max="13057" width="6.875" style="10" customWidth="1"/>
    <col min="13058" max="13058" width="17.125" style="10" customWidth="1"/>
    <col min="13059" max="13059" width="14.875" style="10" customWidth="1"/>
    <col min="13060" max="13060" width="8.5" style="10" customWidth="1"/>
    <col min="13061" max="13061" width="14.875" style="10" customWidth="1"/>
    <col min="13062" max="13063" width="9.125" style="10" customWidth="1"/>
    <col min="13064" max="13064" width="28.625" style="10" customWidth="1"/>
    <col min="13065" max="13065" width="16.5" style="10" customWidth="1"/>
    <col min="13066" max="13066" width="9" style="10" customWidth="1"/>
    <col min="13067" max="13067" width="14.375" style="10" customWidth="1"/>
    <col min="13068" max="13068" width="10.875" style="10" customWidth="1"/>
    <col min="13069" max="13312" width="9" style="10"/>
    <col min="13313" max="13313" width="6.875" style="10" customWidth="1"/>
    <col min="13314" max="13314" width="17.125" style="10" customWidth="1"/>
    <col min="13315" max="13315" width="14.875" style="10" customWidth="1"/>
    <col min="13316" max="13316" width="8.5" style="10" customWidth="1"/>
    <col min="13317" max="13317" width="14.875" style="10" customWidth="1"/>
    <col min="13318" max="13319" width="9.125" style="10" customWidth="1"/>
    <col min="13320" max="13320" width="28.625" style="10" customWidth="1"/>
    <col min="13321" max="13321" width="16.5" style="10" customWidth="1"/>
    <col min="13322" max="13322" width="9" style="10" customWidth="1"/>
    <col min="13323" max="13323" width="14.375" style="10" customWidth="1"/>
    <col min="13324" max="13324" width="10.875" style="10" customWidth="1"/>
    <col min="13325" max="13568" width="9" style="10"/>
    <col min="13569" max="13569" width="6.875" style="10" customWidth="1"/>
    <col min="13570" max="13570" width="17.125" style="10" customWidth="1"/>
    <col min="13571" max="13571" width="14.875" style="10" customWidth="1"/>
    <col min="13572" max="13572" width="8.5" style="10" customWidth="1"/>
    <col min="13573" max="13573" width="14.875" style="10" customWidth="1"/>
    <col min="13574" max="13575" width="9.125" style="10" customWidth="1"/>
    <col min="13576" max="13576" width="28.625" style="10" customWidth="1"/>
    <col min="13577" max="13577" width="16.5" style="10" customWidth="1"/>
    <col min="13578" max="13578" width="9" style="10" customWidth="1"/>
    <col min="13579" max="13579" width="14.375" style="10" customWidth="1"/>
    <col min="13580" max="13580" width="10.875" style="10" customWidth="1"/>
    <col min="13581" max="13824" width="9" style="10"/>
    <col min="13825" max="13825" width="6.875" style="10" customWidth="1"/>
    <col min="13826" max="13826" width="17.125" style="10" customWidth="1"/>
    <col min="13827" max="13827" width="14.875" style="10" customWidth="1"/>
    <col min="13828" max="13828" width="8.5" style="10" customWidth="1"/>
    <col min="13829" max="13829" width="14.875" style="10" customWidth="1"/>
    <col min="13830" max="13831" width="9.125" style="10" customWidth="1"/>
    <col min="13832" max="13832" width="28.625" style="10" customWidth="1"/>
    <col min="13833" max="13833" width="16.5" style="10" customWidth="1"/>
    <col min="13834" max="13834" width="9" style="10" customWidth="1"/>
    <col min="13835" max="13835" width="14.375" style="10" customWidth="1"/>
    <col min="13836" max="13836" width="10.875" style="10" customWidth="1"/>
    <col min="13837" max="14080" width="9" style="10"/>
    <col min="14081" max="14081" width="6.875" style="10" customWidth="1"/>
    <col min="14082" max="14082" width="17.125" style="10" customWidth="1"/>
    <col min="14083" max="14083" width="14.875" style="10" customWidth="1"/>
    <col min="14084" max="14084" width="8.5" style="10" customWidth="1"/>
    <col min="14085" max="14085" width="14.875" style="10" customWidth="1"/>
    <col min="14086" max="14087" width="9.125" style="10" customWidth="1"/>
    <col min="14088" max="14088" width="28.625" style="10" customWidth="1"/>
    <col min="14089" max="14089" width="16.5" style="10" customWidth="1"/>
    <col min="14090" max="14090" width="9" style="10" customWidth="1"/>
    <col min="14091" max="14091" width="14.375" style="10" customWidth="1"/>
    <col min="14092" max="14092" width="10.875" style="10" customWidth="1"/>
    <col min="14093" max="14336" width="9" style="10"/>
    <col min="14337" max="14337" width="6.875" style="10" customWidth="1"/>
    <col min="14338" max="14338" width="17.125" style="10" customWidth="1"/>
    <col min="14339" max="14339" width="14.875" style="10" customWidth="1"/>
    <col min="14340" max="14340" width="8.5" style="10" customWidth="1"/>
    <col min="14341" max="14341" width="14.875" style="10" customWidth="1"/>
    <col min="14342" max="14343" width="9.125" style="10" customWidth="1"/>
    <col min="14344" max="14344" width="28.625" style="10" customWidth="1"/>
    <col min="14345" max="14345" width="16.5" style="10" customWidth="1"/>
    <col min="14346" max="14346" width="9" style="10" customWidth="1"/>
    <col min="14347" max="14347" width="14.375" style="10" customWidth="1"/>
    <col min="14348" max="14348" width="10.875" style="10" customWidth="1"/>
    <col min="14349" max="14592" width="9" style="10"/>
    <col min="14593" max="14593" width="6.875" style="10" customWidth="1"/>
    <col min="14594" max="14594" width="17.125" style="10" customWidth="1"/>
    <col min="14595" max="14595" width="14.875" style="10" customWidth="1"/>
    <col min="14596" max="14596" width="8.5" style="10" customWidth="1"/>
    <col min="14597" max="14597" width="14.875" style="10" customWidth="1"/>
    <col min="14598" max="14599" width="9.125" style="10" customWidth="1"/>
    <col min="14600" max="14600" width="28.625" style="10" customWidth="1"/>
    <col min="14601" max="14601" width="16.5" style="10" customWidth="1"/>
    <col min="14602" max="14602" width="9" style="10" customWidth="1"/>
    <col min="14603" max="14603" width="14.375" style="10" customWidth="1"/>
    <col min="14604" max="14604" width="10.875" style="10" customWidth="1"/>
    <col min="14605" max="14848" width="9" style="10"/>
    <col min="14849" max="14849" width="6.875" style="10" customWidth="1"/>
    <col min="14850" max="14850" width="17.125" style="10" customWidth="1"/>
    <col min="14851" max="14851" width="14.875" style="10" customWidth="1"/>
    <col min="14852" max="14852" width="8.5" style="10" customWidth="1"/>
    <col min="14853" max="14853" width="14.875" style="10" customWidth="1"/>
    <col min="14854" max="14855" width="9.125" style="10" customWidth="1"/>
    <col min="14856" max="14856" width="28.625" style="10" customWidth="1"/>
    <col min="14857" max="14857" width="16.5" style="10" customWidth="1"/>
    <col min="14858" max="14858" width="9" style="10" customWidth="1"/>
    <col min="14859" max="14859" width="14.375" style="10" customWidth="1"/>
    <col min="14860" max="14860" width="10.875" style="10" customWidth="1"/>
    <col min="14861" max="15104" width="9" style="10"/>
    <col min="15105" max="15105" width="6.875" style="10" customWidth="1"/>
    <col min="15106" max="15106" width="17.125" style="10" customWidth="1"/>
    <col min="15107" max="15107" width="14.875" style="10" customWidth="1"/>
    <col min="15108" max="15108" width="8.5" style="10" customWidth="1"/>
    <col min="15109" max="15109" width="14.875" style="10" customWidth="1"/>
    <col min="15110" max="15111" width="9.125" style="10" customWidth="1"/>
    <col min="15112" max="15112" width="28.625" style="10" customWidth="1"/>
    <col min="15113" max="15113" width="16.5" style="10" customWidth="1"/>
    <col min="15114" max="15114" width="9" style="10" customWidth="1"/>
    <col min="15115" max="15115" width="14.375" style="10" customWidth="1"/>
    <col min="15116" max="15116" width="10.875" style="10" customWidth="1"/>
    <col min="15117" max="15360" width="9" style="10"/>
    <col min="15361" max="15361" width="6.875" style="10" customWidth="1"/>
    <col min="15362" max="15362" width="17.125" style="10" customWidth="1"/>
    <col min="15363" max="15363" width="14.875" style="10" customWidth="1"/>
    <col min="15364" max="15364" width="8.5" style="10" customWidth="1"/>
    <col min="15365" max="15365" width="14.875" style="10" customWidth="1"/>
    <col min="15366" max="15367" width="9.125" style="10" customWidth="1"/>
    <col min="15368" max="15368" width="28.625" style="10" customWidth="1"/>
    <col min="15369" max="15369" width="16.5" style="10" customWidth="1"/>
    <col min="15370" max="15370" width="9" style="10" customWidth="1"/>
    <col min="15371" max="15371" width="14.375" style="10" customWidth="1"/>
    <col min="15372" max="15372" width="10.875" style="10" customWidth="1"/>
    <col min="15373" max="15616" width="9" style="10"/>
    <col min="15617" max="15617" width="6.875" style="10" customWidth="1"/>
    <col min="15618" max="15618" width="17.125" style="10" customWidth="1"/>
    <col min="15619" max="15619" width="14.875" style="10" customWidth="1"/>
    <col min="15620" max="15620" width="8.5" style="10" customWidth="1"/>
    <col min="15621" max="15621" width="14.875" style="10" customWidth="1"/>
    <col min="15622" max="15623" width="9.125" style="10" customWidth="1"/>
    <col min="15624" max="15624" width="28.625" style="10" customWidth="1"/>
    <col min="15625" max="15625" width="16.5" style="10" customWidth="1"/>
    <col min="15626" max="15626" width="9" style="10" customWidth="1"/>
    <col min="15627" max="15627" width="14.375" style="10" customWidth="1"/>
    <col min="15628" max="15628" width="10.875" style="10" customWidth="1"/>
    <col min="15629" max="15872" width="9" style="10"/>
    <col min="15873" max="15873" width="6.875" style="10" customWidth="1"/>
    <col min="15874" max="15874" width="17.125" style="10" customWidth="1"/>
    <col min="15875" max="15875" width="14.875" style="10" customWidth="1"/>
    <col min="15876" max="15876" width="8.5" style="10" customWidth="1"/>
    <col min="15877" max="15877" width="14.875" style="10" customWidth="1"/>
    <col min="15878" max="15879" width="9.125" style="10" customWidth="1"/>
    <col min="15880" max="15880" width="28.625" style="10" customWidth="1"/>
    <col min="15881" max="15881" width="16.5" style="10" customWidth="1"/>
    <col min="15882" max="15882" width="9" style="10" customWidth="1"/>
    <col min="15883" max="15883" width="14.375" style="10" customWidth="1"/>
    <col min="15884" max="15884" width="10.875" style="10" customWidth="1"/>
    <col min="15885" max="16128" width="9" style="10"/>
    <col min="16129" max="16129" width="6.875" style="10" customWidth="1"/>
    <col min="16130" max="16130" width="17.125" style="10" customWidth="1"/>
    <col min="16131" max="16131" width="14.875" style="10" customWidth="1"/>
    <col min="16132" max="16132" width="8.5" style="10" customWidth="1"/>
    <col min="16133" max="16133" width="14.875" style="10" customWidth="1"/>
    <col min="16134" max="16135" width="9.125" style="10" customWidth="1"/>
    <col min="16136" max="16136" width="28.625" style="10" customWidth="1"/>
    <col min="16137" max="16137" width="16.5" style="10" customWidth="1"/>
    <col min="16138" max="16138" width="9" style="10" customWidth="1"/>
    <col min="16139" max="16139" width="14.375" style="10" customWidth="1"/>
    <col min="16140" max="16140" width="10.875" style="10" customWidth="1"/>
    <col min="16141" max="16384" width="9" style="10"/>
  </cols>
  <sheetData>
    <row r="2" spans="1:12">
      <c r="A2" s="51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>
      <c r="K4" s="11" t="s">
        <v>164</v>
      </c>
    </row>
    <row r="5" spans="1:12" ht="18.75" customHeight="1">
      <c r="A5" s="52" t="s">
        <v>146</v>
      </c>
      <c r="B5" s="53"/>
      <c r="C5" s="53"/>
      <c r="D5" s="53"/>
      <c r="E5" s="53"/>
      <c r="F5" s="53"/>
      <c r="G5" s="53" t="s">
        <v>147</v>
      </c>
      <c r="H5" s="53"/>
      <c r="I5" s="53"/>
      <c r="J5" s="53"/>
      <c r="K5" s="53"/>
      <c r="L5" s="54"/>
    </row>
    <row r="6" spans="1:12">
      <c r="A6" s="48" t="s">
        <v>148</v>
      </c>
      <c r="B6" s="50"/>
      <c r="C6" s="50" t="s">
        <v>172</v>
      </c>
      <c r="D6" s="50"/>
      <c r="E6" s="50" t="s">
        <v>174</v>
      </c>
      <c r="F6" s="50"/>
      <c r="G6" s="50" t="s">
        <v>149</v>
      </c>
      <c r="H6" s="50"/>
      <c r="I6" s="50" t="s">
        <v>173</v>
      </c>
      <c r="J6" s="50"/>
      <c r="K6" s="50" t="s">
        <v>175</v>
      </c>
      <c r="L6" s="55"/>
    </row>
    <row r="7" spans="1:12">
      <c r="A7" s="48"/>
      <c r="B7" s="50"/>
      <c r="C7" s="25" t="s">
        <v>150</v>
      </c>
      <c r="D7" s="25" t="s">
        <v>151</v>
      </c>
      <c r="E7" s="25" t="s">
        <v>150</v>
      </c>
      <c r="F7" s="25" t="s">
        <v>151</v>
      </c>
      <c r="G7" s="50"/>
      <c r="H7" s="50"/>
      <c r="I7" s="25" t="s">
        <v>150</v>
      </c>
      <c r="J7" s="25" t="s">
        <v>151</v>
      </c>
      <c r="K7" s="25" t="s">
        <v>150</v>
      </c>
      <c r="L7" s="26" t="s">
        <v>151</v>
      </c>
    </row>
    <row r="8" spans="1:12" ht="22.5" customHeight="1">
      <c r="A8" s="46" t="s">
        <v>152</v>
      </c>
      <c r="B8" s="27" t="s">
        <v>2</v>
      </c>
      <c r="C8" s="13">
        <f>'2019년 추경예산서'!B7</f>
        <v>50000000</v>
      </c>
      <c r="D8" s="14">
        <f>C8/C25</f>
        <v>0.16110162684353665</v>
      </c>
      <c r="E8" s="13">
        <f>'2019년 추경예산서'!C7</f>
        <v>200000000</v>
      </c>
      <c r="F8" s="14">
        <f>SUM(E8/E25)</f>
        <v>0.42618139993204152</v>
      </c>
      <c r="G8" s="47" t="s">
        <v>153</v>
      </c>
      <c r="H8" s="27" t="s">
        <v>61</v>
      </c>
      <c r="I8" s="13">
        <f>'2019년 추경예산서'!B66</f>
        <v>100000000</v>
      </c>
      <c r="J8" s="14">
        <f>I8/I25</f>
        <v>0.32220325368707331</v>
      </c>
      <c r="K8" s="13">
        <f>'2019년 추경예산서'!C66</f>
        <v>192000000</v>
      </c>
      <c r="L8" s="15">
        <f>K8/K25</f>
        <v>0.40913414393475989</v>
      </c>
    </row>
    <row r="9" spans="1:12" ht="22.5" customHeight="1">
      <c r="A9" s="46"/>
      <c r="B9" s="27" t="s">
        <v>7</v>
      </c>
      <c r="C9" s="13">
        <f>'2019년 추경예산서'!B12</f>
        <v>251350000</v>
      </c>
      <c r="D9" s="14">
        <f>C9/C25</f>
        <v>0.8098578781424588</v>
      </c>
      <c r="E9" s="13">
        <f>'2019년 추경예산서'!C12</f>
        <v>259850000</v>
      </c>
      <c r="F9" s="14">
        <f>E9/E25</f>
        <v>0.55371618386170496</v>
      </c>
      <c r="G9" s="47"/>
      <c r="H9" s="27" t="s">
        <v>65</v>
      </c>
      <c r="I9" s="13">
        <f>'2019년 추경예산서'!B70</f>
        <v>90000000</v>
      </c>
      <c r="J9" s="14">
        <f>I9/I25</f>
        <v>0.28998292831836597</v>
      </c>
      <c r="K9" s="13">
        <f>'2019년 추경예산서'!C70</f>
        <v>75500000</v>
      </c>
      <c r="L9" s="15">
        <f>K9/K25</f>
        <v>0.16088347847434567</v>
      </c>
    </row>
    <row r="10" spans="1:12" ht="22.5" customHeight="1">
      <c r="A10" s="46"/>
      <c r="B10" s="27" t="s">
        <v>24</v>
      </c>
      <c r="C10" s="13">
        <f>'2019년 추경예산서'!B29</f>
        <v>0</v>
      </c>
      <c r="D10" s="14">
        <f>C10/C25</f>
        <v>0</v>
      </c>
      <c r="E10" s="13">
        <f>'2019년 추경예산서'!C29</f>
        <v>0</v>
      </c>
      <c r="F10" s="14">
        <f>E10/E25</f>
        <v>0</v>
      </c>
      <c r="G10" s="47"/>
      <c r="H10" s="27" t="s">
        <v>71</v>
      </c>
      <c r="I10" s="13">
        <f>'2019년 추경예산서'!B76</f>
        <v>32000000</v>
      </c>
      <c r="J10" s="14">
        <f>I10/I25</f>
        <v>0.10310504117986347</v>
      </c>
      <c r="K10" s="13">
        <f>'2019년 추경예산서'!C76</f>
        <v>101570000</v>
      </c>
      <c r="L10" s="15">
        <f>K10/K25</f>
        <v>0.21643622395548728</v>
      </c>
    </row>
    <row r="11" spans="1:12" ht="22.5" customHeight="1">
      <c r="A11" s="46"/>
      <c r="B11" s="27" t="s">
        <v>32</v>
      </c>
      <c r="C11" s="13">
        <f>'2019년 추경예산서'!B37</f>
        <v>0</v>
      </c>
      <c r="D11" s="14">
        <f>C11/C25</f>
        <v>0</v>
      </c>
      <c r="E11" s="13">
        <f>'2019년 추경예산서'!C37</f>
        <v>0</v>
      </c>
      <c r="F11" s="14">
        <f>E11/E25</f>
        <v>0</v>
      </c>
      <c r="G11" s="47"/>
      <c r="H11" s="27" t="s">
        <v>89</v>
      </c>
      <c r="I11" s="13">
        <f>'2019년 추경예산서'!B94</f>
        <v>10000000</v>
      </c>
      <c r="J11" s="14">
        <f>I11/I25</f>
        <v>3.222032536870733E-2</v>
      </c>
      <c r="K11" s="13">
        <f>'2019년 추경예산서'!C94</f>
        <v>9500000</v>
      </c>
      <c r="L11" s="15">
        <f>K11/K25</f>
        <v>2.0243616496771973E-2</v>
      </c>
    </row>
    <row r="12" spans="1:12" ht="22.5" customHeight="1">
      <c r="A12" s="46"/>
      <c r="B12" s="27"/>
      <c r="C12" s="16"/>
      <c r="D12" s="14">
        <f>C12/C25</f>
        <v>0</v>
      </c>
      <c r="E12" s="16"/>
      <c r="F12" s="14">
        <f>E12/E25</f>
        <v>0</v>
      </c>
      <c r="G12" s="47"/>
      <c r="H12" s="27" t="s">
        <v>93</v>
      </c>
      <c r="I12" s="13">
        <f>'2019년 추경예산서'!B113</f>
        <v>65000000</v>
      </c>
      <c r="J12" s="14">
        <f>I12/I25</f>
        <v>0.20943211489659766</v>
      </c>
      <c r="K12" s="13">
        <f>'2019년 추경예산서'!C113</f>
        <v>68000000</v>
      </c>
      <c r="L12" s="15">
        <f>K12/K25</f>
        <v>0.14490167597689413</v>
      </c>
    </row>
    <row r="13" spans="1:12" ht="22.5" customHeight="1">
      <c r="A13" s="46"/>
      <c r="B13" s="27"/>
      <c r="C13" s="16"/>
      <c r="D13" s="14"/>
      <c r="E13" s="16"/>
      <c r="F13" s="14"/>
      <c r="G13" s="47"/>
      <c r="H13" s="27" t="s">
        <v>102</v>
      </c>
      <c r="I13" s="13">
        <f>'2019년 추경예산서'!B122</f>
        <v>4000000</v>
      </c>
      <c r="J13" s="14">
        <f>I13/I25</f>
        <v>1.2888130147482933E-2</v>
      </c>
      <c r="K13" s="13">
        <f>'2019년 추경예산서'!C122</f>
        <v>4000000</v>
      </c>
      <c r="L13" s="15">
        <f>K13/K25</f>
        <v>8.5236279986408304E-3</v>
      </c>
    </row>
    <row r="14" spans="1:12" ht="22.5" customHeight="1">
      <c r="A14" s="46"/>
      <c r="B14" s="25" t="s">
        <v>154</v>
      </c>
      <c r="C14" s="16">
        <f>SUM(C8:C12)</f>
        <v>301350000</v>
      </c>
      <c r="D14" s="14">
        <f>C14/C25</f>
        <v>0.97095950498599548</v>
      </c>
      <c r="E14" s="16">
        <f>SUM(E8:E12)</f>
        <v>459850000</v>
      </c>
      <c r="F14" s="14">
        <f>E14/E25</f>
        <v>0.97989758379374647</v>
      </c>
      <c r="G14" s="47"/>
      <c r="H14" s="25" t="s">
        <v>154</v>
      </c>
      <c r="I14" s="13">
        <f>SUM(I8:I13)</f>
        <v>301000000</v>
      </c>
      <c r="J14" s="14">
        <f>I14/I25</f>
        <v>0.96983179359809069</v>
      </c>
      <c r="K14" s="13">
        <f>SUM(K8:K13)</f>
        <v>450570000</v>
      </c>
      <c r="L14" s="15">
        <f>K14/K25</f>
        <v>0.96012276683689979</v>
      </c>
    </row>
    <row r="15" spans="1:12" ht="22.5" customHeight="1">
      <c r="A15" s="46" t="s">
        <v>155</v>
      </c>
      <c r="B15" s="27" t="s">
        <v>35</v>
      </c>
      <c r="C15" s="13">
        <f>'2019년 추경예산서'!B40</f>
        <v>0</v>
      </c>
      <c r="D15" s="14">
        <f>C15/C25</f>
        <v>0</v>
      </c>
      <c r="E15" s="13">
        <f>'2019년 추경예산서'!C40</f>
        <v>0</v>
      </c>
      <c r="F15" s="14">
        <f>E15/E25</f>
        <v>0</v>
      </c>
      <c r="G15" s="49" t="s">
        <v>156</v>
      </c>
      <c r="H15" s="27" t="s">
        <v>105</v>
      </c>
      <c r="I15" s="13">
        <f>'2019년 추경예산서'!B125</f>
        <v>0</v>
      </c>
      <c r="J15" s="14">
        <f>I15/I25</f>
        <v>0</v>
      </c>
      <c r="K15" s="13">
        <f>'2019년 추경예산서'!C125</f>
        <v>0</v>
      </c>
      <c r="L15" s="15">
        <f>K15/K25</f>
        <v>0</v>
      </c>
    </row>
    <row r="16" spans="1:12" ht="22.5" customHeight="1">
      <c r="A16" s="48"/>
      <c r="B16" s="27" t="s">
        <v>42</v>
      </c>
      <c r="C16" s="13">
        <f>'2019년 추경예산서'!B47</f>
        <v>0</v>
      </c>
      <c r="D16" s="14">
        <f>C16/C25</f>
        <v>0</v>
      </c>
      <c r="E16" s="13">
        <f>'2019년 추경예산서'!C47</f>
        <v>0</v>
      </c>
      <c r="F16" s="14">
        <f>E16/E25</f>
        <v>0</v>
      </c>
      <c r="G16" s="50"/>
      <c r="H16" s="27" t="s">
        <v>113</v>
      </c>
      <c r="I16" s="13">
        <f>'2019년 추경예산서'!B133</f>
        <v>0</v>
      </c>
      <c r="J16" s="14">
        <f>I16/I25</f>
        <v>0</v>
      </c>
      <c r="K16" s="13">
        <f>'2019년 추경예산서'!C133</f>
        <v>0</v>
      </c>
      <c r="L16" s="15">
        <f>K16/K25</f>
        <v>0</v>
      </c>
    </row>
    <row r="17" spans="1:12" ht="22.5" customHeight="1">
      <c r="A17" s="48"/>
      <c r="B17" s="27" t="s">
        <v>47</v>
      </c>
      <c r="C17" s="13">
        <f>'2019년 추경예산서'!B52</f>
        <v>0</v>
      </c>
      <c r="D17" s="14"/>
      <c r="E17" s="13">
        <f>'2019년 추경예산서'!C52</f>
        <v>0</v>
      </c>
      <c r="F17" s="14"/>
      <c r="G17" s="50"/>
      <c r="H17" s="27" t="s">
        <v>116</v>
      </c>
      <c r="I17" s="13">
        <f>'2019년 추경예산서'!B136</f>
        <v>0</v>
      </c>
      <c r="J17" s="14">
        <f>SUM(I17/I25)</f>
        <v>0</v>
      </c>
      <c r="K17" s="13">
        <f>'2019년 추경예산서'!C136</f>
        <v>0</v>
      </c>
      <c r="L17" s="15">
        <f>SUM(K17/K25)</f>
        <v>0</v>
      </c>
    </row>
    <row r="18" spans="1:12" ht="22.5" customHeight="1">
      <c r="A18" s="48"/>
      <c r="B18" s="27" t="s">
        <v>50</v>
      </c>
      <c r="C18" s="13">
        <f>'2019년 추경예산서'!B55</f>
        <v>0</v>
      </c>
      <c r="D18" s="14"/>
      <c r="E18" s="13">
        <f>'2019년 추경예산서'!C55</f>
        <v>0</v>
      </c>
      <c r="F18" s="14"/>
      <c r="G18" s="50"/>
      <c r="H18" s="27" t="s">
        <v>123</v>
      </c>
      <c r="I18" s="13">
        <f>'2019년 추경예산서'!B143</f>
        <v>0</v>
      </c>
      <c r="J18" s="14">
        <f>SUM(I18/I25)</f>
        <v>0</v>
      </c>
      <c r="K18" s="13">
        <f>'2019년 추경예산서'!C143</f>
        <v>0</v>
      </c>
      <c r="L18" s="15">
        <f>SUM(K18/K25)</f>
        <v>0</v>
      </c>
    </row>
    <row r="19" spans="1:12" ht="22.5" customHeight="1">
      <c r="A19" s="48"/>
      <c r="B19" s="27" t="s">
        <v>54</v>
      </c>
      <c r="C19" s="13">
        <f>'2019년 추경예산서'!B59</f>
        <v>0</v>
      </c>
      <c r="D19" s="14">
        <f>C19/C25</f>
        <v>0</v>
      </c>
      <c r="E19" s="13">
        <f>'2019년 추경예산서'!C59</f>
        <v>0</v>
      </c>
      <c r="F19" s="14">
        <f>E19/E25</f>
        <v>0</v>
      </c>
      <c r="G19" s="50"/>
      <c r="H19" s="27" t="s">
        <v>157</v>
      </c>
      <c r="I19" s="13">
        <f>'2019년 추경예산서'!B147</f>
        <v>0</v>
      </c>
      <c r="J19" s="14">
        <f>I19/I25</f>
        <v>0</v>
      </c>
      <c r="K19" s="13">
        <f>'2019년 추경예산서'!C147</f>
        <v>0</v>
      </c>
      <c r="L19" s="15">
        <f>K19/K25</f>
        <v>0</v>
      </c>
    </row>
    <row r="20" spans="1:12" ht="22.5" customHeight="1">
      <c r="A20" s="48"/>
      <c r="B20" s="27"/>
      <c r="C20" s="13">
        <f>[2]세부내역!B60</f>
        <v>0</v>
      </c>
      <c r="D20" s="14">
        <f>SUM(C20/C25)</f>
        <v>0</v>
      </c>
      <c r="E20" s="13"/>
      <c r="F20" s="14">
        <f>SUM(E20/E25)</f>
        <v>0</v>
      </c>
      <c r="G20" s="50"/>
      <c r="H20" s="27" t="s">
        <v>130</v>
      </c>
      <c r="I20" s="13">
        <f>'2019년 추경예산서'!B150</f>
        <v>0</v>
      </c>
      <c r="J20" s="14">
        <f>SUM(I20/I25)</f>
        <v>0</v>
      </c>
      <c r="K20" s="13">
        <f>'2019년 추경예산서'!C150</f>
        <v>0</v>
      </c>
      <c r="L20" s="15">
        <f>SUM(K20/K25)</f>
        <v>0</v>
      </c>
    </row>
    <row r="21" spans="1:12" ht="22.5" customHeight="1">
      <c r="A21" s="48"/>
      <c r="B21" s="27"/>
      <c r="C21" s="13"/>
      <c r="D21" s="14">
        <f>SUM(C21/C25)</f>
        <v>0</v>
      </c>
      <c r="E21" s="13"/>
      <c r="F21" s="14">
        <f>SUM(E21/E25)</f>
        <v>0</v>
      </c>
      <c r="G21" s="50"/>
      <c r="H21" s="27" t="s">
        <v>133</v>
      </c>
      <c r="I21" s="13">
        <f>'2019년 추경예산서'!B154</f>
        <v>0</v>
      </c>
      <c r="J21" s="14">
        <f>SUM(I21/I25)</f>
        <v>0</v>
      </c>
      <c r="K21" s="13">
        <f>'2019년 추경예산서'!C154</f>
        <v>0</v>
      </c>
      <c r="L21" s="15">
        <f>SUM(K21/K25)</f>
        <v>0</v>
      </c>
    </row>
    <row r="22" spans="1:12" ht="22.5" customHeight="1">
      <c r="A22" s="48"/>
      <c r="B22" s="27"/>
      <c r="C22" s="13">
        <f>[2]세부내역!B61</f>
        <v>0</v>
      </c>
      <c r="D22" s="14">
        <f>SUM(C22/C25)</f>
        <v>0</v>
      </c>
      <c r="E22" s="13"/>
      <c r="F22" s="14">
        <f>SUM(E22/E25)</f>
        <v>0</v>
      </c>
      <c r="G22" s="50"/>
      <c r="H22" s="27" t="s">
        <v>137</v>
      </c>
      <c r="I22" s="13">
        <f>'2019년 추경예산서'!B158</f>
        <v>0</v>
      </c>
      <c r="J22" s="14">
        <f>SUM(I22/I25)</f>
        <v>0</v>
      </c>
      <c r="K22" s="13">
        <f>'2019년 추경예산서'!C158</f>
        <v>0</v>
      </c>
      <c r="L22" s="15">
        <f>SUM(K22/K25)</f>
        <v>0</v>
      </c>
    </row>
    <row r="23" spans="1:12" ht="22.5" customHeight="1">
      <c r="A23" s="48"/>
      <c r="B23" s="25" t="s">
        <v>154</v>
      </c>
      <c r="C23" s="13">
        <f>SUM(C15:C22)</f>
        <v>0</v>
      </c>
      <c r="D23" s="14">
        <f>C23/C25</f>
        <v>0</v>
      </c>
      <c r="E23" s="13">
        <f>SUM(E15:E22)</f>
        <v>0</v>
      </c>
      <c r="F23" s="14">
        <f>E23/E25</f>
        <v>0</v>
      </c>
      <c r="G23" s="50"/>
      <c r="H23" s="25" t="s">
        <v>154</v>
      </c>
      <c r="I23" s="13">
        <f>SUM(I15:I22)</f>
        <v>0</v>
      </c>
      <c r="J23" s="14">
        <f>I23/I25</f>
        <v>0</v>
      </c>
      <c r="K23" s="13">
        <f>SUM(K15:K22)</f>
        <v>0</v>
      </c>
      <c r="L23" s="15">
        <f>K23/K25</f>
        <v>0</v>
      </c>
    </row>
    <row r="24" spans="1:12" ht="33">
      <c r="A24" s="28" t="s">
        <v>158</v>
      </c>
      <c r="B24" s="12" t="s">
        <v>159</v>
      </c>
      <c r="C24" s="29">
        <f>'2019년 추경예산서'!B63</f>
        <v>9013098</v>
      </c>
      <c r="D24" s="30">
        <f>C24/C25</f>
        <v>2.9040495014004533E-2</v>
      </c>
      <c r="E24" s="29">
        <f>'2019년 추경예산서'!C63</f>
        <v>9433737</v>
      </c>
      <c r="F24" s="31">
        <f>E24/E25</f>
        <v>2.0102416206253488E-2</v>
      </c>
      <c r="G24" s="32" t="s">
        <v>160</v>
      </c>
      <c r="H24" s="12" t="s">
        <v>161</v>
      </c>
      <c r="I24" s="29">
        <f>'2019년 추경예산서'!B160</f>
        <v>9363098</v>
      </c>
      <c r="J24" s="31">
        <f>I24/I25</f>
        <v>3.016820640190929E-2</v>
      </c>
      <c r="K24" s="29">
        <f>'2019년 추경예산서'!C160</f>
        <v>18713737</v>
      </c>
      <c r="L24" s="33">
        <f>K24/K25</f>
        <v>3.9877233163100219E-2</v>
      </c>
    </row>
    <row r="25" spans="1:12" ht="21" customHeight="1">
      <c r="A25" s="44" t="s">
        <v>162</v>
      </c>
      <c r="B25" s="45"/>
      <c r="C25" s="17">
        <f>SUM(C14,C23,C24)</f>
        <v>310363098</v>
      </c>
      <c r="D25" s="18">
        <f>C25/C25</f>
        <v>1</v>
      </c>
      <c r="E25" s="17">
        <f>SUM(E14,E23,E24)</f>
        <v>469283737</v>
      </c>
      <c r="F25" s="19">
        <f>E25/E25</f>
        <v>1</v>
      </c>
      <c r="G25" s="20"/>
      <c r="H25" s="23" t="s">
        <v>163</v>
      </c>
      <c r="I25" s="21">
        <f>SUM(I14,I23,I24)</f>
        <v>310363098</v>
      </c>
      <c r="J25" s="18">
        <f>I25/I25</f>
        <v>1</v>
      </c>
      <c r="K25" s="21">
        <f>SUM(K14,K23,K24)</f>
        <v>469283737</v>
      </c>
      <c r="L25" s="22">
        <f>K25/K25</f>
        <v>1</v>
      </c>
    </row>
  </sheetData>
  <mergeCells count="14">
    <mergeCell ref="A2:L3"/>
    <mergeCell ref="A5:F5"/>
    <mergeCell ref="G5:L5"/>
    <mergeCell ref="A6:B7"/>
    <mergeCell ref="C6:D6"/>
    <mergeCell ref="E6:F6"/>
    <mergeCell ref="G6:H7"/>
    <mergeCell ref="I6:J6"/>
    <mergeCell ref="K6:L6"/>
    <mergeCell ref="A25:B25"/>
    <mergeCell ref="A8:A14"/>
    <mergeCell ref="G8:G14"/>
    <mergeCell ref="A15:A23"/>
    <mergeCell ref="G15:G23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2"/>
  <sheetViews>
    <sheetView workbookViewId="0">
      <selection activeCell="A3" sqref="A3"/>
    </sheetView>
  </sheetViews>
  <sheetFormatPr defaultRowHeight="16.5"/>
  <cols>
    <col min="1" max="1" width="31.375" customWidth="1"/>
    <col min="2" max="4" width="22.75" customWidth="1"/>
    <col min="5" max="5" width="0" hidden="1" customWidth="1"/>
    <col min="6" max="6" width="11.875" hidden="1" customWidth="1"/>
  </cols>
  <sheetData>
    <row r="1" spans="1:6" ht="25.5">
      <c r="A1" s="56" t="s">
        <v>169</v>
      </c>
      <c r="B1" s="56"/>
      <c r="C1" s="56"/>
      <c r="D1" s="56"/>
    </row>
    <row r="2" spans="1:6">
      <c r="A2" s="57" t="s">
        <v>170</v>
      </c>
      <c r="B2" s="57"/>
      <c r="C2" s="57"/>
      <c r="D2" s="57"/>
    </row>
    <row r="3" spans="1:6" ht="3" customHeight="1">
      <c r="A3" s="1"/>
      <c r="B3" s="2" t="s">
        <v>141</v>
      </c>
      <c r="C3" s="3"/>
      <c r="D3" s="3"/>
    </row>
    <row r="4" spans="1:6">
      <c r="A4" t="s">
        <v>144</v>
      </c>
      <c r="D4" s="9" t="s">
        <v>143</v>
      </c>
    </row>
    <row r="5" spans="1:6" ht="30.75" customHeight="1">
      <c r="A5" s="4" t="s">
        <v>0</v>
      </c>
      <c r="B5" s="4" t="s">
        <v>167</v>
      </c>
      <c r="C5" s="4" t="s">
        <v>166</v>
      </c>
      <c r="D5" s="4" t="s">
        <v>142</v>
      </c>
    </row>
    <row r="6" spans="1:6" ht="16.5" customHeight="1">
      <c r="A6" s="5" t="s">
        <v>1</v>
      </c>
      <c r="B6" s="6">
        <f>B7+B12</f>
        <v>301350000</v>
      </c>
      <c r="C6" s="6">
        <f>C7+C12</f>
        <v>459850000</v>
      </c>
      <c r="D6" s="6">
        <f>D7+D12</f>
        <v>-158500000</v>
      </c>
    </row>
    <row r="7" spans="1:6" ht="16.5" customHeight="1">
      <c r="A7" s="5" t="s">
        <v>2</v>
      </c>
      <c r="B7" s="6">
        <f>B8+B9+B10+B11</f>
        <v>50000000</v>
      </c>
      <c r="C7" s="6">
        <f>C8+C9+C10+C11</f>
        <v>200000000</v>
      </c>
      <c r="D7" s="6">
        <f>D8+D9+D10+D11</f>
        <v>-150000000</v>
      </c>
    </row>
    <row r="8" spans="1:6" ht="16.5" customHeight="1">
      <c r="A8" s="5" t="s">
        <v>3</v>
      </c>
      <c r="B8" s="7">
        <v>0</v>
      </c>
      <c r="C8" s="7">
        <v>0</v>
      </c>
      <c r="D8" s="7">
        <f>SUM(B8-C8)</f>
        <v>0</v>
      </c>
    </row>
    <row r="9" spans="1:6" ht="16.5" customHeight="1">
      <c r="A9" s="5" t="s">
        <v>4</v>
      </c>
      <c r="B9" s="37">
        <v>50000000</v>
      </c>
      <c r="C9" s="7">
        <v>200000000</v>
      </c>
      <c r="D9" s="7">
        <f>SUM(B9-C9)</f>
        <v>-150000000</v>
      </c>
    </row>
    <row r="10" spans="1:6" ht="16.5" customHeight="1">
      <c r="A10" s="5" t="s">
        <v>5</v>
      </c>
      <c r="B10" s="7">
        <v>0</v>
      </c>
      <c r="C10" s="7">
        <v>0</v>
      </c>
      <c r="D10" s="7">
        <f>SUM(B10-C10)</f>
        <v>0</v>
      </c>
    </row>
    <row r="11" spans="1:6" ht="16.5" customHeight="1">
      <c r="A11" s="5" t="s">
        <v>6</v>
      </c>
      <c r="B11" s="7">
        <v>0</v>
      </c>
      <c r="C11" s="7">
        <v>0</v>
      </c>
      <c r="D11" s="7">
        <f>SUM(B11-C11)</f>
        <v>0</v>
      </c>
    </row>
    <row r="12" spans="1:6" ht="16.5" customHeight="1">
      <c r="A12" s="5" t="s">
        <v>7</v>
      </c>
      <c r="B12" s="6">
        <f>B13+B17+B21+B25+B26+B27</f>
        <v>251350000</v>
      </c>
      <c r="C12" s="6">
        <f>C13+C17+C21+C25+C26+C27</f>
        <v>259850000</v>
      </c>
      <c r="D12" s="6">
        <f>D13+D17+D21+D25+D26+D27</f>
        <v>-8500000</v>
      </c>
    </row>
    <row r="13" spans="1:6" ht="16.5" customHeight="1">
      <c r="A13" s="5" t="s">
        <v>8</v>
      </c>
      <c r="B13" s="6">
        <f>B14+B15+B16</f>
        <v>210250000</v>
      </c>
      <c r="C13" s="6">
        <f>C14+C15+C16</f>
        <v>186000000</v>
      </c>
      <c r="D13" s="6">
        <f>D14+D15+D16</f>
        <v>24250000</v>
      </c>
    </row>
    <row r="14" spans="1:6" ht="16.5" customHeight="1">
      <c r="A14" s="5" t="s">
        <v>9</v>
      </c>
      <c r="B14" s="37">
        <v>210250000</v>
      </c>
      <c r="C14" s="7">
        <v>186000000</v>
      </c>
      <c r="D14" s="7">
        <f>SUM(B14-C14)</f>
        <v>24250000</v>
      </c>
    </row>
    <row r="15" spans="1:6" ht="16.5" customHeight="1">
      <c r="A15" s="5" t="s">
        <v>10</v>
      </c>
      <c r="B15" s="7">
        <v>0</v>
      </c>
      <c r="C15" s="7">
        <v>0</v>
      </c>
      <c r="D15" s="7">
        <f>SUM(B15-C15)</f>
        <v>0</v>
      </c>
      <c r="F15" s="39"/>
    </row>
    <row r="16" spans="1:6" ht="16.5" customHeight="1">
      <c r="A16" s="5" t="s">
        <v>11</v>
      </c>
      <c r="B16" s="7">
        <v>0</v>
      </c>
      <c r="C16" s="7">
        <v>0</v>
      </c>
      <c r="D16" s="7">
        <f>SUM(B16-C16)</f>
        <v>0</v>
      </c>
      <c r="F16" s="39">
        <v>12532170</v>
      </c>
    </row>
    <row r="17" spans="1:6" ht="16.5" customHeight="1">
      <c r="A17" s="5" t="s">
        <v>12</v>
      </c>
      <c r="B17" s="6">
        <f>B18+B19+B20</f>
        <v>0</v>
      </c>
      <c r="C17" s="6">
        <f>C18+C19+C20</f>
        <v>0</v>
      </c>
      <c r="D17" s="6">
        <f>D18+D19+D20</f>
        <v>0</v>
      </c>
      <c r="F17" s="39">
        <v>45900000</v>
      </c>
    </row>
    <row r="18" spans="1:6" ht="16.5" customHeight="1">
      <c r="A18" s="5" t="s">
        <v>13</v>
      </c>
      <c r="B18" s="7">
        <v>0</v>
      </c>
      <c r="C18" s="7">
        <v>0</v>
      </c>
      <c r="D18" s="7">
        <f>SUM(B18-C18)</f>
        <v>0</v>
      </c>
      <c r="F18" s="39">
        <v>9737780</v>
      </c>
    </row>
    <row r="19" spans="1:6" ht="16.5" customHeight="1">
      <c r="A19" s="5" t="s">
        <v>14</v>
      </c>
      <c r="B19" s="7">
        <v>0</v>
      </c>
      <c r="C19" s="7">
        <v>0</v>
      </c>
      <c r="D19" s="7">
        <f>SUM(B19-C19)</f>
        <v>0</v>
      </c>
      <c r="F19" s="39">
        <v>280000</v>
      </c>
    </row>
    <row r="20" spans="1:6" ht="16.5" customHeight="1">
      <c r="A20" s="5" t="s">
        <v>15</v>
      </c>
      <c r="B20" s="7">
        <v>0</v>
      </c>
      <c r="C20" s="7">
        <v>0</v>
      </c>
      <c r="D20" s="7">
        <f>SUM(B20-C20)</f>
        <v>0</v>
      </c>
      <c r="F20" s="39">
        <v>4874800</v>
      </c>
    </row>
    <row r="21" spans="1:6" ht="16.5" customHeight="1">
      <c r="A21" s="5" t="s">
        <v>16</v>
      </c>
      <c r="B21" s="6">
        <f>B22+B23+B24</f>
        <v>21000000</v>
      </c>
      <c r="C21" s="6">
        <f>C22+C23+C24</f>
        <v>55800000</v>
      </c>
      <c r="D21" s="6">
        <f>D22+D23+D24</f>
        <v>-34800000</v>
      </c>
      <c r="F21" s="39">
        <v>349490</v>
      </c>
    </row>
    <row r="22" spans="1:6" ht="16.5" customHeight="1">
      <c r="A22" s="5" t="s">
        <v>17</v>
      </c>
      <c r="B22" s="7">
        <v>0</v>
      </c>
      <c r="C22" s="7">
        <v>0</v>
      </c>
      <c r="D22" s="7">
        <f t="shared" ref="D22:D27" si="0">SUM(B22-C22)</f>
        <v>0</v>
      </c>
      <c r="F22" s="39">
        <v>40998368</v>
      </c>
    </row>
    <row r="23" spans="1:6" ht="16.5" customHeight="1">
      <c r="A23" s="5" t="s">
        <v>18</v>
      </c>
      <c r="B23" s="7">
        <v>21000000</v>
      </c>
      <c r="C23" s="7">
        <v>55800000</v>
      </c>
      <c r="D23" s="7">
        <f t="shared" si="0"/>
        <v>-34800000</v>
      </c>
      <c r="F23" s="39">
        <v>2238190</v>
      </c>
    </row>
    <row r="24" spans="1:6" ht="16.5" customHeight="1">
      <c r="A24" s="5" t="s">
        <v>19</v>
      </c>
      <c r="B24" s="7">
        <v>0</v>
      </c>
      <c r="C24" s="7">
        <v>0</v>
      </c>
      <c r="D24" s="7">
        <f t="shared" si="0"/>
        <v>0</v>
      </c>
      <c r="F24" s="39">
        <v>1037800</v>
      </c>
    </row>
    <row r="25" spans="1:6" ht="16.5" customHeight="1">
      <c r="A25" s="5" t="s">
        <v>20</v>
      </c>
      <c r="B25" s="7">
        <v>100000</v>
      </c>
      <c r="C25" s="7">
        <v>50000</v>
      </c>
      <c r="D25" s="7">
        <f t="shared" si="0"/>
        <v>50000</v>
      </c>
      <c r="F25" s="39">
        <v>18350</v>
      </c>
    </row>
    <row r="26" spans="1:6" ht="16.5" customHeight="1">
      <c r="A26" s="5" t="s">
        <v>21</v>
      </c>
      <c r="B26" s="7">
        <v>0</v>
      </c>
      <c r="C26" s="7">
        <v>0</v>
      </c>
      <c r="D26" s="7">
        <f t="shared" si="0"/>
        <v>0</v>
      </c>
      <c r="F26" s="39">
        <v>6000</v>
      </c>
    </row>
    <row r="27" spans="1:6" ht="16.5" customHeight="1">
      <c r="A27" s="5" t="s">
        <v>22</v>
      </c>
      <c r="B27" s="7">
        <v>20000000</v>
      </c>
      <c r="C27" s="7">
        <v>18000000</v>
      </c>
      <c r="D27" s="7">
        <f t="shared" si="0"/>
        <v>2000000</v>
      </c>
      <c r="F27" s="39">
        <v>964810</v>
      </c>
    </row>
    <row r="28" spans="1:6" ht="16.5" customHeight="1">
      <c r="A28" s="5" t="s">
        <v>23</v>
      </c>
      <c r="B28" s="6">
        <f>B29+B37+B40+B47</f>
        <v>0</v>
      </c>
      <c r="C28" s="6">
        <f>C29+C37+C40+C47</f>
        <v>0</v>
      </c>
      <c r="D28" s="6">
        <f>D29+D37+D40+D47</f>
        <v>0</v>
      </c>
      <c r="F28" s="39">
        <v>1185000</v>
      </c>
    </row>
    <row r="29" spans="1:6" ht="16.5" customHeight="1">
      <c r="A29" s="5" t="s">
        <v>24</v>
      </c>
      <c r="B29" s="6">
        <f>B30+B31+B32+B33+B34+B35+B36</f>
        <v>0</v>
      </c>
      <c r="C29" s="6">
        <f>C30+C31+C32+C33+C34+C35+C36</f>
        <v>0</v>
      </c>
      <c r="D29" s="6">
        <f>D30+D31+D32+D33+D34+D35+D36</f>
        <v>0</v>
      </c>
      <c r="F29" s="39"/>
    </row>
    <row r="30" spans="1:6" ht="16.5" customHeight="1">
      <c r="A30" s="5" t="s">
        <v>25</v>
      </c>
      <c r="B30" s="7">
        <v>0</v>
      </c>
      <c r="C30" s="7">
        <v>0</v>
      </c>
      <c r="D30" s="7">
        <f t="shared" ref="D30:D36" si="1">SUM(B30-C30)</f>
        <v>0</v>
      </c>
    </row>
    <row r="31" spans="1:6" ht="16.5" customHeight="1">
      <c r="A31" s="5" t="s">
        <v>26</v>
      </c>
      <c r="B31" s="7">
        <v>0</v>
      </c>
      <c r="C31" s="7">
        <v>0</v>
      </c>
      <c r="D31" s="7">
        <f t="shared" si="1"/>
        <v>0</v>
      </c>
    </row>
    <row r="32" spans="1:6" ht="16.5" customHeight="1">
      <c r="A32" s="5" t="s">
        <v>27</v>
      </c>
      <c r="B32" s="7">
        <v>0</v>
      </c>
      <c r="C32" s="7">
        <v>0</v>
      </c>
      <c r="D32" s="7">
        <f t="shared" si="1"/>
        <v>0</v>
      </c>
    </row>
    <row r="33" spans="1:4" ht="16.5" customHeight="1">
      <c r="A33" s="5" t="s">
        <v>28</v>
      </c>
      <c r="B33" s="7">
        <v>0</v>
      </c>
      <c r="C33" s="7">
        <v>0</v>
      </c>
      <c r="D33" s="7">
        <f t="shared" si="1"/>
        <v>0</v>
      </c>
    </row>
    <row r="34" spans="1:4" ht="16.5" customHeight="1">
      <c r="A34" s="5" t="s">
        <v>29</v>
      </c>
      <c r="B34" s="7">
        <v>0</v>
      </c>
      <c r="C34" s="7">
        <v>0</v>
      </c>
      <c r="D34" s="7">
        <f t="shared" si="1"/>
        <v>0</v>
      </c>
    </row>
    <row r="35" spans="1:4" ht="16.5" customHeight="1">
      <c r="A35" s="5" t="s">
        <v>30</v>
      </c>
      <c r="B35" s="7">
        <v>0</v>
      </c>
      <c r="C35" s="7">
        <v>0</v>
      </c>
      <c r="D35" s="7">
        <f t="shared" si="1"/>
        <v>0</v>
      </c>
    </row>
    <row r="36" spans="1:4" ht="16.5" customHeight="1">
      <c r="A36" s="5" t="s">
        <v>31</v>
      </c>
      <c r="B36" s="7">
        <v>0</v>
      </c>
      <c r="C36" s="7">
        <v>0</v>
      </c>
      <c r="D36" s="7">
        <f t="shared" si="1"/>
        <v>0</v>
      </c>
    </row>
    <row r="37" spans="1:4" ht="16.5" customHeight="1">
      <c r="A37" s="5" t="s">
        <v>32</v>
      </c>
      <c r="B37" s="6">
        <f>B38+B39</f>
        <v>0</v>
      </c>
      <c r="C37" s="6">
        <f>C38+C39</f>
        <v>0</v>
      </c>
      <c r="D37" s="6">
        <f>D38+D39</f>
        <v>0</v>
      </c>
    </row>
    <row r="38" spans="1:4" ht="16.5" customHeight="1">
      <c r="A38" s="5" t="s">
        <v>33</v>
      </c>
      <c r="B38" s="7">
        <v>0</v>
      </c>
      <c r="C38" s="7">
        <v>0</v>
      </c>
      <c r="D38" s="7">
        <f>SUM(B38-C38)</f>
        <v>0</v>
      </c>
    </row>
    <row r="39" spans="1:4" ht="16.5" customHeight="1">
      <c r="A39" s="5" t="s">
        <v>34</v>
      </c>
      <c r="B39" s="7">
        <v>0</v>
      </c>
      <c r="C39" s="7">
        <v>0</v>
      </c>
      <c r="D39" s="7">
        <f>SUM(B39-C39)</f>
        <v>0</v>
      </c>
    </row>
    <row r="40" spans="1:4" ht="16.5" customHeight="1">
      <c r="A40" s="5" t="s">
        <v>35</v>
      </c>
      <c r="B40" s="6">
        <f>B41+B42+B43+B44+B45+B46</f>
        <v>0</v>
      </c>
      <c r="C40" s="6">
        <f>C41+C42+C43+C44+C45+C46</f>
        <v>0</v>
      </c>
      <c r="D40" s="6">
        <f>D41+D42+D43+D44+D45+D46</f>
        <v>0</v>
      </c>
    </row>
    <row r="41" spans="1:4" ht="16.5" customHeight="1">
      <c r="A41" s="5" t="s">
        <v>36</v>
      </c>
      <c r="B41" s="7">
        <v>0</v>
      </c>
      <c r="C41" s="7">
        <v>0</v>
      </c>
      <c r="D41" s="7">
        <f t="shared" ref="D41:D46" si="2">SUM(B41-C41)</f>
        <v>0</v>
      </c>
    </row>
    <row r="42" spans="1:4" ht="16.5" customHeight="1">
      <c r="A42" s="5" t="s">
        <v>37</v>
      </c>
      <c r="B42" s="7">
        <v>0</v>
      </c>
      <c r="C42" s="7">
        <v>0</v>
      </c>
      <c r="D42" s="7">
        <f t="shared" si="2"/>
        <v>0</v>
      </c>
    </row>
    <row r="43" spans="1:4" ht="16.5" customHeight="1">
      <c r="A43" s="5" t="s">
        <v>38</v>
      </c>
      <c r="B43" s="7">
        <v>0</v>
      </c>
      <c r="C43" s="7">
        <v>0</v>
      </c>
      <c r="D43" s="7">
        <f t="shared" si="2"/>
        <v>0</v>
      </c>
    </row>
    <row r="44" spans="1:4" ht="16.5" customHeight="1">
      <c r="A44" s="5" t="s">
        <v>39</v>
      </c>
      <c r="B44" s="7">
        <v>0</v>
      </c>
      <c r="C44" s="7">
        <v>0</v>
      </c>
      <c r="D44" s="7">
        <f t="shared" si="2"/>
        <v>0</v>
      </c>
    </row>
    <row r="45" spans="1:4" ht="16.5" customHeight="1">
      <c r="A45" s="5" t="s">
        <v>40</v>
      </c>
      <c r="B45" s="7">
        <v>0</v>
      </c>
      <c r="C45" s="7">
        <v>0</v>
      </c>
      <c r="D45" s="7">
        <f t="shared" si="2"/>
        <v>0</v>
      </c>
    </row>
    <row r="46" spans="1:4" ht="16.5" customHeight="1">
      <c r="A46" s="5" t="s">
        <v>41</v>
      </c>
      <c r="B46" s="7">
        <v>0</v>
      </c>
      <c r="C46" s="7">
        <v>0</v>
      </c>
      <c r="D46" s="7">
        <f t="shared" si="2"/>
        <v>0</v>
      </c>
    </row>
    <row r="47" spans="1:4" ht="16.5" customHeight="1">
      <c r="A47" s="5" t="s">
        <v>42</v>
      </c>
      <c r="B47" s="6">
        <f>B48+B49+B50</f>
        <v>0</v>
      </c>
      <c r="C47" s="6">
        <f>C48+C49+C50</f>
        <v>0</v>
      </c>
      <c r="D47" s="6">
        <f>D48+D49+D50</f>
        <v>0</v>
      </c>
    </row>
    <row r="48" spans="1:4" ht="16.5" customHeight="1">
      <c r="A48" s="5" t="s">
        <v>43</v>
      </c>
      <c r="B48" s="7">
        <v>0</v>
      </c>
      <c r="C48" s="7">
        <v>0</v>
      </c>
      <c r="D48" s="7">
        <f>SUM(B48-C48)</f>
        <v>0</v>
      </c>
    </row>
    <row r="49" spans="1:4" ht="16.5" customHeight="1">
      <c r="A49" s="5" t="s">
        <v>44</v>
      </c>
      <c r="B49" s="7">
        <v>0</v>
      </c>
      <c r="C49" s="7">
        <v>0</v>
      </c>
      <c r="D49" s="7">
        <f>SUM(B49-C49)</f>
        <v>0</v>
      </c>
    </row>
    <row r="50" spans="1:4" ht="16.5" customHeight="1">
      <c r="A50" s="5" t="s">
        <v>45</v>
      </c>
      <c r="B50" s="7">
        <v>0</v>
      </c>
      <c r="C50" s="7">
        <v>0</v>
      </c>
      <c r="D50" s="7">
        <f>SUM(B50-C50)</f>
        <v>0</v>
      </c>
    </row>
    <row r="51" spans="1:4" ht="16.5" customHeight="1">
      <c r="A51" s="5" t="s">
        <v>46</v>
      </c>
      <c r="B51" s="6">
        <f>B52+B55</f>
        <v>0</v>
      </c>
      <c r="C51" s="6">
        <f>C52+C55</f>
        <v>0</v>
      </c>
      <c r="D51" s="6">
        <f>D52+D55</f>
        <v>0</v>
      </c>
    </row>
    <row r="52" spans="1:4" ht="16.5" customHeight="1">
      <c r="A52" s="5" t="s">
        <v>47</v>
      </c>
      <c r="B52" s="6">
        <f>B53+B54</f>
        <v>0</v>
      </c>
      <c r="C52" s="6">
        <f>C53+C54</f>
        <v>0</v>
      </c>
      <c r="D52" s="6">
        <f>D53+D54</f>
        <v>0</v>
      </c>
    </row>
    <row r="53" spans="1:4" ht="16.5" customHeight="1">
      <c r="A53" s="5" t="s">
        <v>48</v>
      </c>
      <c r="B53" s="7">
        <v>0</v>
      </c>
      <c r="C53" s="7">
        <v>0</v>
      </c>
      <c r="D53" s="7">
        <f>SUM(B53-C53)</f>
        <v>0</v>
      </c>
    </row>
    <row r="54" spans="1:4" ht="16.5" customHeight="1">
      <c r="A54" s="5" t="s">
        <v>49</v>
      </c>
      <c r="B54" s="7">
        <v>0</v>
      </c>
      <c r="C54" s="7">
        <v>0</v>
      </c>
      <c r="D54" s="7">
        <f>SUM(B54-C54)</f>
        <v>0</v>
      </c>
    </row>
    <row r="55" spans="1:4" ht="16.5" customHeight="1">
      <c r="A55" s="5" t="s">
        <v>50</v>
      </c>
      <c r="B55" s="6">
        <f>B56+B57</f>
        <v>0</v>
      </c>
      <c r="C55" s="6">
        <f>C56+C57</f>
        <v>0</v>
      </c>
      <c r="D55" s="6">
        <f>D56+D57</f>
        <v>0</v>
      </c>
    </row>
    <row r="56" spans="1:4" ht="16.5" customHeight="1">
      <c r="A56" s="5" t="s">
        <v>51</v>
      </c>
      <c r="B56" s="7">
        <v>0</v>
      </c>
      <c r="C56" s="7">
        <v>0</v>
      </c>
      <c r="D56" s="7">
        <f>SUM(B56-C56)</f>
        <v>0</v>
      </c>
    </row>
    <row r="57" spans="1:4" ht="16.5" customHeight="1">
      <c r="A57" s="5" t="s">
        <v>52</v>
      </c>
      <c r="B57" s="7">
        <v>0</v>
      </c>
      <c r="C57" s="7">
        <v>0</v>
      </c>
      <c r="D57" s="7">
        <f>SUM(B57-C57)</f>
        <v>0</v>
      </c>
    </row>
    <row r="58" spans="1:4" ht="16.5" customHeight="1">
      <c r="A58" s="5" t="s">
        <v>53</v>
      </c>
      <c r="B58" s="6">
        <f>B59</f>
        <v>0</v>
      </c>
      <c r="C58" s="6">
        <f>C59</f>
        <v>0</v>
      </c>
      <c r="D58" s="6">
        <f>D59</f>
        <v>0</v>
      </c>
    </row>
    <row r="59" spans="1:4" ht="16.5" customHeight="1">
      <c r="A59" s="5" t="s">
        <v>54</v>
      </c>
      <c r="B59" s="6">
        <f>B60+B61+B62</f>
        <v>0</v>
      </c>
      <c r="C59" s="6">
        <f>C60+C61+C62</f>
        <v>0</v>
      </c>
      <c r="D59" s="6">
        <f>D60+D61+D62</f>
        <v>0</v>
      </c>
    </row>
    <row r="60" spans="1:4" ht="16.5" customHeight="1">
      <c r="A60" s="5" t="s">
        <v>55</v>
      </c>
      <c r="B60" s="7">
        <v>0</v>
      </c>
      <c r="C60" s="7">
        <v>0</v>
      </c>
      <c r="D60" s="7">
        <f>SUM(B60-C60)</f>
        <v>0</v>
      </c>
    </row>
    <row r="61" spans="1:4" ht="16.5" customHeight="1">
      <c r="A61" s="5" t="s">
        <v>56</v>
      </c>
      <c r="B61" s="7">
        <v>0</v>
      </c>
      <c r="C61" s="7">
        <v>0</v>
      </c>
      <c r="D61" s="7">
        <f>SUM(B61-C61)</f>
        <v>0</v>
      </c>
    </row>
    <row r="62" spans="1:4" ht="16.5" customHeight="1">
      <c r="A62" s="5" t="s">
        <v>57</v>
      </c>
      <c r="B62" s="7">
        <v>0</v>
      </c>
      <c r="C62" s="7">
        <v>0</v>
      </c>
      <c r="D62" s="7">
        <f>SUM(B62-C62)</f>
        <v>0</v>
      </c>
    </row>
    <row r="63" spans="1:4" ht="16.5" customHeight="1">
      <c r="A63" s="5" t="s">
        <v>58</v>
      </c>
      <c r="B63" s="38">
        <v>9013098</v>
      </c>
      <c r="C63" s="38">
        <v>9433737</v>
      </c>
      <c r="D63" s="7">
        <f>SUM(B63-C63)</f>
        <v>-420639</v>
      </c>
    </row>
    <row r="64" spans="1:4" ht="16.5" customHeight="1">
      <c r="A64" s="8" t="s">
        <v>59</v>
      </c>
      <c r="B64" s="6">
        <f>B6+B28+B51+B58+B63</f>
        <v>310363098</v>
      </c>
      <c r="C64" s="6">
        <f>C6+C28+C51+C58+C63</f>
        <v>469283737</v>
      </c>
      <c r="D64" s="6">
        <f>D6+D28+D51+D58+D63</f>
        <v>-158920639</v>
      </c>
    </row>
    <row r="65" spans="1:4" ht="16.5" customHeight="1">
      <c r="A65" s="5" t="s">
        <v>60</v>
      </c>
      <c r="B65" s="6">
        <f>B66+B70+B76+B94+B113</f>
        <v>297000000</v>
      </c>
      <c r="C65" s="6">
        <f>C66+C70+C76+C94+C113</f>
        <v>446570000</v>
      </c>
      <c r="D65" s="6">
        <f>D66+D70+D76+D94+D113</f>
        <v>-149570000</v>
      </c>
    </row>
    <row r="66" spans="1:4" ht="16.5" customHeight="1">
      <c r="A66" s="5" t="s">
        <v>61</v>
      </c>
      <c r="B66" s="6">
        <f>B67+B68+B69</f>
        <v>100000000</v>
      </c>
      <c r="C66" s="6">
        <f>C67+C68+C69</f>
        <v>192000000</v>
      </c>
      <c r="D66" s="6">
        <f>D67+D68+D69</f>
        <v>-92000000</v>
      </c>
    </row>
    <row r="67" spans="1:4" ht="16.5" customHeight="1">
      <c r="A67" s="5" t="s">
        <v>62</v>
      </c>
      <c r="B67" s="37">
        <v>85000000</v>
      </c>
      <c r="C67" s="7">
        <v>102000000</v>
      </c>
      <c r="D67" s="7">
        <f>SUM(B67-C67)</f>
        <v>-17000000</v>
      </c>
    </row>
    <row r="68" spans="1:4" ht="16.5" customHeight="1">
      <c r="A68" s="5" t="s">
        <v>63</v>
      </c>
      <c r="B68" s="7">
        <v>15000000</v>
      </c>
      <c r="C68" s="7">
        <v>70000000</v>
      </c>
      <c r="D68" s="7">
        <f>SUM(B68-C68)</f>
        <v>-55000000</v>
      </c>
    </row>
    <row r="69" spans="1:4" ht="16.5" customHeight="1">
      <c r="A69" s="5" t="s">
        <v>64</v>
      </c>
      <c r="B69" s="7">
        <v>0</v>
      </c>
      <c r="C69" s="7">
        <v>20000000</v>
      </c>
      <c r="D69" s="7">
        <f>SUM(B69-C69)</f>
        <v>-20000000</v>
      </c>
    </row>
    <row r="70" spans="1:4" ht="16.5" customHeight="1">
      <c r="A70" s="5" t="s">
        <v>65</v>
      </c>
      <c r="B70" s="6">
        <f>B71+B72+B73+B74+B75</f>
        <v>90000000</v>
      </c>
      <c r="C70" s="6">
        <f>C71+C72+C73+C74+C75</f>
        <v>75500000</v>
      </c>
      <c r="D70" s="6">
        <f>D71+D72+D73+D74+D75</f>
        <v>14500000</v>
      </c>
    </row>
    <row r="71" spans="1:4" ht="16.5" customHeight="1">
      <c r="A71" s="5" t="s">
        <v>66</v>
      </c>
      <c r="B71" s="7">
        <v>80000000</v>
      </c>
      <c r="C71" s="7">
        <v>68000000</v>
      </c>
      <c r="D71" s="7">
        <f>SUM(B71-C71)</f>
        <v>12000000</v>
      </c>
    </row>
    <row r="72" spans="1:4" ht="16.5" customHeight="1">
      <c r="A72" s="5" t="s">
        <v>67</v>
      </c>
      <c r="B72" s="7">
        <v>0</v>
      </c>
      <c r="C72" s="7">
        <v>0</v>
      </c>
      <c r="D72" s="7">
        <f>SUM(B72-C72)</f>
        <v>0</v>
      </c>
    </row>
    <row r="73" spans="1:4" ht="16.5" customHeight="1">
      <c r="A73" s="5" t="s">
        <v>68</v>
      </c>
      <c r="B73" s="7">
        <v>0</v>
      </c>
      <c r="C73" s="7">
        <v>0</v>
      </c>
      <c r="D73" s="7">
        <f>SUM(B73-C73)</f>
        <v>0</v>
      </c>
    </row>
    <row r="74" spans="1:4" ht="16.5" customHeight="1">
      <c r="A74" s="5" t="s">
        <v>69</v>
      </c>
      <c r="B74" s="7">
        <v>2000000</v>
      </c>
      <c r="C74" s="7">
        <v>3500000</v>
      </c>
      <c r="D74" s="7">
        <f>SUM(B74-C74)</f>
        <v>-1500000</v>
      </c>
    </row>
    <row r="75" spans="1:4" ht="16.5" customHeight="1">
      <c r="A75" s="5" t="s">
        <v>70</v>
      </c>
      <c r="B75" s="7">
        <v>8000000</v>
      </c>
      <c r="C75" s="7">
        <v>4000000</v>
      </c>
      <c r="D75" s="7">
        <f>SUM(B75-C75)</f>
        <v>4000000</v>
      </c>
    </row>
    <row r="76" spans="1:4" ht="16.5" customHeight="1">
      <c r="A76" s="5" t="s">
        <v>71</v>
      </c>
      <c r="B76" s="6">
        <f>B77+B78+B79+B80+B81+B82+B83+B84+B85+B86+B87+B88+B89+B90+B91+B92+B93</f>
        <v>32000000</v>
      </c>
      <c r="C76" s="6">
        <f>C77+C78+C79+C80+C81+C82+C83+C84+C85+C86+C87+C88+C89+C90+C91+C92+C93</f>
        <v>101570000</v>
      </c>
      <c r="D76" s="6">
        <f>D77+D78+D79+D80+D81+D82+D83+D84+D85+D86+D87+D88+D89+D90+D91+D92+D93</f>
        <v>-69570000</v>
      </c>
    </row>
    <row r="77" spans="1:4" ht="16.5" customHeight="1">
      <c r="A77" s="5" t="s">
        <v>72</v>
      </c>
      <c r="B77" s="7">
        <v>0</v>
      </c>
      <c r="C77" s="7">
        <v>0</v>
      </c>
      <c r="D77" s="7">
        <f t="shared" ref="D77:D93" si="3">SUM(B77-C77)</f>
        <v>0</v>
      </c>
    </row>
    <row r="78" spans="1:4" ht="16.5" customHeight="1">
      <c r="A78" s="5" t="s">
        <v>73</v>
      </c>
      <c r="B78" s="7">
        <v>0</v>
      </c>
      <c r="C78" s="7">
        <v>0</v>
      </c>
      <c r="D78" s="7">
        <f t="shared" si="3"/>
        <v>0</v>
      </c>
    </row>
    <row r="79" spans="1:4" ht="16.5" customHeight="1">
      <c r="A79" s="5" t="s">
        <v>74</v>
      </c>
      <c r="B79" s="7">
        <v>0</v>
      </c>
      <c r="C79" s="7">
        <v>0</v>
      </c>
      <c r="D79" s="7">
        <f t="shared" si="3"/>
        <v>0</v>
      </c>
    </row>
    <row r="80" spans="1:4" ht="16.5" customHeight="1">
      <c r="A80" s="5" t="s">
        <v>75</v>
      </c>
      <c r="B80" s="7">
        <v>0</v>
      </c>
      <c r="C80" s="7">
        <v>0</v>
      </c>
      <c r="D80" s="7">
        <f t="shared" si="3"/>
        <v>0</v>
      </c>
    </row>
    <row r="81" spans="1:4" ht="16.5" customHeight="1">
      <c r="A81" s="5" t="s">
        <v>76</v>
      </c>
      <c r="B81" s="7">
        <v>0</v>
      </c>
      <c r="C81" s="7">
        <v>0</v>
      </c>
      <c r="D81" s="7">
        <f t="shared" si="3"/>
        <v>0</v>
      </c>
    </row>
    <row r="82" spans="1:4" ht="16.5" customHeight="1">
      <c r="A82" s="5" t="s">
        <v>77</v>
      </c>
      <c r="B82" s="7">
        <v>2000000</v>
      </c>
      <c r="C82" s="7">
        <v>10000000</v>
      </c>
      <c r="D82" s="7">
        <f t="shared" si="3"/>
        <v>-8000000</v>
      </c>
    </row>
    <row r="83" spans="1:4" ht="16.5" customHeight="1">
      <c r="A83" s="5" t="s">
        <v>78</v>
      </c>
      <c r="B83" s="7">
        <v>0</v>
      </c>
      <c r="C83" s="7">
        <v>0</v>
      </c>
      <c r="D83" s="7">
        <f t="shared" si="3"/>
        <v>0</v>
      </c>
    </row>
    <row r="84" spans="1:4" ht="16.5" customHeight="1">
      <c r="A84" s="5" t="s">
        <v>79</v>
      </c>
      <c r="B84" s="7">
        <v>0</v>
      </c>
      <c r="C84" s="7">
        <v>0</v>
      </c>
      <c r="D84" s="7">
        <f t="shared" si="3"/>
        <v>0</v>
      </c>
    </row>
    <row r="85" spans="1:4" ht="16.5" customHeight="1">
      <c r="A85" s="5" t="s">
        <v>80</v>
      </c>
      <c r="B85" s="7">
        <v>0</v>
      </c>
      <c r="C85" s="7">
        <v>0</v>
      </c>
      <c r="D85" s="7">
        <f t="shared" si="3"/>
        <v>0</v>
      </c>
    </row>
    <row r="86" spans="1:4" ht="16.5" customHeight="1">
      <c r="A86" s="5" t="s">
        <v>81</v>
      </c>
      <c r="B86" s="7">
        <v>2000000</v>
      </c>
      <c r="C86" s="7">
        <v>10000</v>
      </c>
      <c r="D86" s="7">
        <f t="shared" si="3"/>
        <v>1990000</v>
      </c>
    </row>
    <row r="87" spans="1:4" ht="16.5" customHeight="1">
      <c r="A87" s="5" t="s">
        <v>82</v>
      </c>
      <c r="B87" s="7">
        <v>2500000</v>
      </c>
      <c r="C87" s="7">
        <v>1200000</v>
      </c>
      <c r="D87" s="7">
        <f t="shared" si="3"/>
        <v>1300000</v>
      </c>
    </row>
    <row r="88" spans="1:4" ht="16.5" customHeight="1">
      <c r="A88" s="5" t="s">
        <v>83</v>
      </c>
      <c r="B88" s="7">
        <v>1500000</v>
      </c>
      <c r="C88" s="7">
        <v>60000</v>
      </c>
      <c r="D88" s="7">
        <f t="shared" si="3"/>
        <v>1440000</v>
      </c>
    </row>
    <row r="89" spans="1:4" ht="16.5" customHeight="1">
      <c r="A89" s="5" t="s">
        <v>84</v>
      </c>
      <c r="B89" s="7">
        <v>0</v>
      </c>
      <c r="C89" s="7">
        <v>0</v>
      </c>
      <c r="D89" s="7">
        <f t="shared" si="3"/>
        <v>0</v>
      </c>
    </row>
    <row r="90" spans="1:4" ht="16.5" customHeight="1">
      <c r="A90" s="5" t="s">
        <v>85</v>
      </c>
      <c r="B90" s="7">
        <v>4000000</v>
      </c>
      <c r="C90" s="7">
        <v>300000</v>
      </c>
      <c r="D90" s="7">
        <f t="shared" si="3"/>
        <v>3700000</v>
      </c>
    </row>
    <row r="91" spans="1:4" ht="16.5" customHeight="1">
      <c r="A91" s="5" t="s">
        <v>86</v>
      </c>
      <c r="B91" s="7">
        <v>0</v>
      </c>
      <c r="C91" s="7">
        <v>0</v>
      </c>
      <c r="D91" s="7">
        <f t="shared" si="3"/>
        <v>0</v>
      </c>
    </row>
    <row r="92" spans="1:4" ht="16.5" customHeight="1">
      <c r="A92" s="5" t="s">
        <v>87</v>
      </c>
      <c r="B92" s="7">
        <v>20000000</v>
      </c>
      <c r="C92" s="7">
        <v>90000000</v>
      </c>
      <c r="D92" s="7">
        <f t="shared" si="3"/>
        <v>-70000000</v>
      </c>
    </row>
    <row r="93" spans="1:4" ht="16.5" customHeight="1">
      <c r="A93" s="5" t="s">
        <v>88</v>
      </c>
      <c r="B93" s="7">
        <v>0</v>
      </c>
      <c r="C93" s="7">
        <v>0</v>
      </c>
      <c r="D93" s="7">
        <f t="shared" si="3"/>
        <v>0</v>
      </c>
    </row>
    <row r="94" spans="1:4" ht="16.5" customHeight="1">
      <c r="A94" s="5" t="s">
        <v>89</v>
      </c>
      <c r="B94" s="6">
        <f>B95+B96+B97+B98+B99+B100+B101+B102+B103+B104+B105+B106+B107+B108+B109+B110+B111+B112</f>
        <v>10000000</v>
      </c>
      <c r="C94" s="6">
        <f>C95+C96+C97+C98+C99+C100+C101+C102+C103+C104+C105+C106+C107+C108+C109+C110+C111+C112</f>
        <v>9500000</v>
      </c>
      <c r="D94" s="6">
        <f>D95+D96+D97+D98+D99+D100+D101+D102+D103+D104+D105+D106+D107+D108+D109+D110+D111+D112</f>
        <v>500000</v>
      </c>
    </row>
    <row r="95" spans="1:4" ht="16.5" customHeight="1">
      <c r="A95" s="5" t="s">
        <v>72</v>
      </c>
      <c r="B95" s="7">
        <v>0</v>
      </c>
      <c r="C95" s="7">
        <v>0</v>
      </c>
      <c r="D95" s="7">
        <f t="shared" ref="D95:D112" si="4">SUM(B95-C95)</f>
        <v>0</v>
      </c>
    </row>
    <row r="96" spans="1:4" ht="16.5" customHeight="1">
      <c r="A96" s="5" t="s">
        <v>73</v>
      </c>
      <c r="B96" s="7">
        <v>0</v>
      </c>
      <c r="C96" s="7">
        <v>2000000</v>
      </c>
      <c r="D96" s="7">
        <f t="shared" si="4"/>
        <v>-2000000</v>
      </c>
    </row>
    <row r="97" spans="1:4" ht="16.5" customHeight="1">
      <c r="A97" s="5" t="s">
        <v>74</v>
      </c>
      <c r="B97" s="7">
        <v>0</v>
      </c>
      <c r="C97" s="7">
        <v>0</v>
      </c>
      <c r="D97" s="7">
        <f t="shared" si="4"/>
        <v>0</v>
      </c>
    </row>
    <row r="98" spans="1:4" ht="16.5" customHeight="1">
      <c r="A98" s="5" t="s">
        <v>90</v>
      </c>
      <c r="B98" s="7">
        <v>0</v>
      </c>
      <c r="C98" s="7">
        <v>0</v>
      </c>
      <c r="D98" s="7">
        <f t="shared" si="4"/>
        <v>0</v>
      </c>
    </row>
    <row r="99" spans="1:4" ht="16.5" customHeight="1">
      <c r="A99" s="5" t="s">
        <v>76</v>
      </c>
      <c r="B99" s="7">
        <v>0</v>
      </c>
      <c r="C99" s="7">
        <v>0</v>
      </c>
      <c r="D99" s="7">
        <f t="shared" si="4"/>
        <v>0</v>
      </c>
    </row>
    <row r="100" spans="1:4" ht="16.5" customHeight="1">
      <c r="A100" s="5" t="s">
        <v>77</v>
      </c>
      <c r="B100" s="7">
        <v>0</v>
      </c>
      <c r="C100" s="7"/>
      <c r="D100" s="7">
        <f t="shared" si="4"/>
        <v>0</v>
      </c>
    </row>
    <row r="101" spans="1:4" ht="16.5" customHeight="1">
      <c r="A101" s="5" t="s">
        <v>91</v>
      </c>
      <c r="B101" s="7">
        <v>0</v>
      </c>
      <c r="C101" s="7">
        <v>0</v>
      </c>
      <c r="D101" s="7">
        <f t="shared" si="4"/>
        <v>0</v>
      </c>
    </row>
    <row r="102" spans="1:4" ht="16.5" customHeight="1">
      <c r="A102" s="5" t="s">
        <v>78</v>
      </c>
      <c r="B102" s="7">
        <v>0</v>
      </c>
      <c r="C102" s="7"/>
      <c r="D102" s="7">
        <f t="shared" si="4"/>
        <v>0</v>
      </c>
    </row>
    <row r="103" spans="1:4" ht="16.5" customHeight="1">
      <c r="A103" s="5" t="s">
        <v>79</v>
      </c>
      <c r="B103" s="7">
        <v>0</v>
      </c>
      <c r="C103" s="7"/>
      <c r="D103" s="7">
        <f t="shared" si="4"/>
        <v>0</v>
      </c>
    </row>
    <row r="104" spans="1:4" ht="16.5" customHeight="1">
      <c r="A104" s="5" t="s">
        <v>80</v>
      </c>
      <c r="B104" s="7">
        <v>0</v>
      </c>
      <c r="C104" s="7">
        <v>0</v>
      </c>
      <c r="D104" s="7">
        <f t="shared" si="4"/>
        <v>0</v>
      </c>
    </row>
    <row r="105" spans="1:4" ht="16.5" customHeight="1">
      <c r="A105" s="5" t="s">
        <v>81</v>
      </c>
      <c r="B105" s="7">
        <v>0</v>
      </c>
      <c r="C105" s="7">
        <v>0</v>
      </c>
      <c r="D105" s="7">
        <f t="shared" si="4"/>
        <v>0</v>
      </c>
    </row>
    <row r="106" spans="1:4" ht="16.5" customHeight="1">
      <c r="A106" s="5" t="s">
        <v>82</v>
      </c>
      <c r="B106" s="7">
        <v>0</v>
      </c>
      <c r="C106" s="7"/>
      <c r="D106" s="7">
        <f t="shared" si="4"/>
        <v>0</v>
      </c>
    </row>
    <row r="107" spans="1:4" ht="16.5" customHeight="1">
      <c r="A107" s="5" t="s">
        <v>83</v>
      </c>
      <c r="B107" s="7">
        <v>0</v>
      </c>
      <c r="C107" s="7">
        <v>0</v>
      </c>
      <c r="D107" s="7">
        <f t="shared" si="4"/>
        <v>0</v>
      </c>
    </row>
    <row r="108" spans="1:4" ht="16.5" customHeight="1">
      <c r="A108" s="5" t="s">
        <v>84</v>
      </c>
      <c r="B108" s="7">
        <v>0</v>
      </c>
      <c r="C108" s="7"/>
      <c r="D108" s="7">
        <f t="shared" si="4"/>
        <v>0</v>
      </c>
    </row>
    <row r="109" spans="1:4" ht="16.5" customHeight="1">
      <c r="A109" s="5" t="s">
        <v>85</v>
      </c>
      <c r="B109" s="7">
        <v>0</v>
      </c>
      <c r="C109" s="7"/>
      <c r="D109" s="7">
        <f t="shared" si="4"/>
        <v>0</v>
      </c>
    </row>
    <row r="110" spans="1:4" ht="16.5" customHeight="1">
      <c r="A110" s="5" t="s">
        <v>86</v>
      </c>
      <c r="B110" s="7">
        <v>5000000</v>
      </c>
      <c r="C110" s="7">
        <v>5000000</v>
      </c>
      <c r="D110" s="7">
        <f t="shared" si="4"/>
        <v>0</v>
      </c>
    </row>
    <row r="111" spans="1:4" ht="16.5" customHeight="1">
      <c r="A111" s="5" t="s">
        <v>92</v>
      </c>
      <c r="B111" s="7">
        <v>3000000</v>
      </c>
      <c r="C111" s="7">
        <v>2500000</v>
      </c>
      <c r="D111" s="7">
        <f t="shared" si="4"/>
        <v>500000</v>
      </c>
    </row>
    <row r="112" spans="1:4" ht="16.5" customHeight="1">
      <c r="A112" s="5" t="s">
        <v>88</v>
      </c>
      <c r="B112" s="7">
        <v>2000000</v>
      </c>
      <c r="C112" s="7">
        <v>0</v>
      </c>
      <c r="D112" s="7">
        <f t="shared" si="4"/>
        <v>2000000</v>
      </c>
    </row>
    <row r="113" spans="1:4" ht="16.5" customHeight="1">
      <c r="A113" s="5" t="s">
        <v>93</v>
      </c>
      <c r="B113" s="6">
        <f>B114+B115+B116+B117+B118+B119+B120</f>
        <v>65000000</v>
      </c>
      <c r="C113" s="6">
        <f>C114+C115+C116+C117+C118+C119+C120</f>
        <v>68000000</v>
      </c>
      <c r="D113" s="6">
        <f>D114+D115+D116+D117+D118+D119+D120</f>
        <v>-3000000</v>
      </c>
    </row>
    <row r="114" spans="1:4" ht="16.5" customHeight="1">
      <c r="A114" s="5" t="s">
        <v>94</v>
      </c>
      <c r="B114" s="7">
        <v>50000000</v>
      </c>
      <c r="C114" s="7">
        <v>50000000</v>
      </c>
      <c r="D114" s="7">
        <f t="shared" ref="D114:D120" si="5">SUM(B114-C114)</f>
        <v>0</v>
      </c>
    </row>
    <row r="115" spans="1:4" ht="16.5" customHeight="1">
      <c r="A115" s="5" t="s">
        <v>95</v>
      </c>
      <c r="B115" s="7">
        <v>15000000</v>
      </c>
      <c r="C115" s="7">
        <v>18000000</v>
      </c>
      <c r="D115" s="7">
        <f t="shared" si="5"/>
        <v>-3000000</v>
      </c>
    </row>
    <row r="116" spans="1:4" ht="16.5" customHeight="1">
      <c r="A116" s="5" t="s">
        <v>96</v>
      </c>
      <c r="B116" s="7">
        <v>0</v>
      </c>
      <c r="C116" s="7">
        <v>0</v>
      </c>
      <c r="D116" s="7">
        <f t="shared" si="5"/>
        <v>0</v>
      </c>
    </row>
    <row r="117" spans="1:4" ht="16.5" customHeight="1">
      <c r="A117" s="5" t="s">
        <v>97</v>
      </c>
      <c r="B117" s="7">
        <v>0</v>
      </c>
      <c r="C117" s="7">
        <v>0</v>
      </c>
      <c r="D117" s="7">
        <f t="shared" si="5"/>
        <v>0</v>
      </c>
    </row>
    <row r="118" spans="1:4" ht="16.5" customHeight="1">
      <c r="A118" s="5" t="s">
        <v>98</v>
      </c>
      <c r="B118" s="7">
        <v>0</v>
      </c>
      <c r="C118" s="7">
        <v>0</v>
      </c>
      <c r="D118" s="7">
        <f t="shared" si="5"/>
        <v>0</v>
      </c>
    </row>
    <row r="119" spans="1:4" ht="16.5" customHeight="1">
      <c r="A119" s="5" t="s">
        <v>99</v>
      </c>
      <c r="B119" s="7">
        <v>0</v>
      </c>
      <c r="C119" s="7">
        <v>0</v>
      </c>
      <c r="D119" s="7">
        <f t="shared" si="5"/>
        <v>0</v>
      </c>
    </row>
    <row r="120" spans="1:4" ht="16.5" customHeight="1">
      <c r="A120" s="5" t="s">
        <v>100</v>
      </c>
      <c r="B120" s="7">
        <v>0</v>
      </c>
      <c r="C120" s="7">
        <v>0</v>
      </c>
      <c r="D120" s="7">
        <f t="shared" si="5"/>
        <v>0</v>
      </c>
    </row>
    <row r="121" spans="1:4" ht="16.5" customHeight="1">
      <c r="A121" s="5" t="s">
        <v>101</v>
      </c>
      <c r="B121" s="6">
        <f t="shared" ref="B121:C122" si="6">B122</f>
        <v>4000000</v>
      </c>
      <c r="C121" s="6">
        <f t="shared" si="6"/>
        <v>4000000</v>
      </c>
      <c r="D121" s="6">
        <f t="shared" ref="B121:D122" si="7">D122</f>
        <v>0</v>
      </c>
    </row>
    <row r="122" spans="1:4" ht="16.5" customHeight="1">
      <c r="A122" s="5" t="s">
        <v>102</v>
      </c>
      <c r="B122" s="6">
        <f t="shared" si="6"/>
        <v>4000000</v>
      </c>
      <c r="C122" s="6">
        <f t="shared" si="6"/>
        <v>4000000</v>
      </c>
      <c r="D122" s="6">
        <f t="shared" si="7"/>
        <v>0</v>
      </c>
    </row>
    <row r="123" spans="1:4" ht="16.5" customHeight="1">
      <c r="A123" s="5" t="s">
        <v>103</v>
      </c>
      <c r="B123" s="7">
        <v>4000000</v>
      </c>
      <c r="C123" s="7">
        <v>4000000</v>
      </c>
      <c r="D123" s="7">
        <f>SUM(B123-C123)</f>
        <v>0</v>
      </c>
    </row>
    <row r="124" spans="1:4" ht="16.5" customHeight="1">
      <c r="A124" s="5" t="s">
        <v>104</v>
      </c>
      <c r="B124" s="6">
        <f>B125+B133+B136+B143</f>
        <v>0</v>
      </c>
      <c r="C124" s="6">
        <f>C125+C133+C136+C143</f>
        <v>0</v>
      </c>
      <c r="D124" s="6">
        <f>D125+D133+D136+D143</f>
        <v>0</v>
      </c>
    </row>
    <row r="125" spans="1:4" ht="16.5" customHeight="1">
      <c r="A125" s="5" t="s">
        <v>105</v>
      </c>
      <c r="B125" s="6">
        <f>B126+B127+B128+B129+B130+B131+B132</f>
        <v>0</v>
      </c>
      <c r="C125" s="6">
        <f>C126+C127+C128+C129+C130+C131+C132</f>
        <v>0</v>
      </c>
      <c r="D125" s="6">
        <f>D126+D127+D128+D129+D130+D131+D132</f>
        <v>0</v>
      </c>
    </row>
    <row r="126" spans="1:4" ht="16.5" customHeight="1">
      <c r="A126" s="5" t="s">
        <v>106</v>
      </c>
      <c r="B126" s="7">
        <v>0</v>
      </c>
      <c r="C126" s="7">
        <v>0</v>
      </c>
      <c r="D126" s="7">
        <f t="shared" ref="D126:D132" si="8">SUM(B126-C126)</f>
        <v>0</v>
      </c>
    </row>
    <row r="127" spans="1:4" ht="16.5" customHeight="1">
      <c r="A127" s="5" t="s">
        <v>107</v>
      </c>
      <c r="B127" s="7">
        <v>0</v>
      </c>
      <c r="C127" s="7">
        <v>0</v>
      </c>
      <c r="D127" s="7">
        <f t="shared" si="8"/>
        <v>0</v>
      </c>
    </row>
    <row r="128" spans="1:4" ht="16.5" customHeight="1">
      <c r="A128" s="5" t="s">
        <v>108</v>
      </c>
      <c r="B128" s="7">
        <v>0</v>
      </c>
      <c r="C128" s="7">
        <v>0</v>
      </c>
      <c r="D128" s="7">
        <f t="shared" si="8"/>
        <v>0</v>
      </c>
    </row>
    <row r="129" spans="1:4" ht="16.5" customHeight="1">
      <c r="A129" s="5" t="s">
        <v>109</v>
      </c>
      <c r="B129" s="7">
        <v>0</v>
      </c>
      <c r="C129" s="7">
        <v>0</v>
      </c>
      <c r="D129" s="7">
        <f t="shared" si="8"/>
        <v>0</v>
      </c>
    </row>
    <row r="130" spans="1:4" ht="16.5" customHeight="1">
      <c r="A130" s="5" t="s">
        <v>110</v>
      </c>
      <c r="B130" s="7">
        <v>0</v>
      </c>
      <c r="C130" s="7">
        <v>0</v>
      </c>
      <c r="D130" s="7">
        <f t="shared" si="8"/>
        <v>0</v>
      </c>
    </row>
    <row r="131" spans="1:4" ht="16.5" customHeight="1">
      <c r="A131" s="5" t="s">
        <v>111</v>
      </c>
      <c r="B131" s="7">
        <v>0</v>
      </c>
      <c r="C131" s="7">
        <v>0</v>
      </c>
      <c r="D131" s="7">
        <f t="shared" si="8"/>
        <v>0</v>
      </c>
    </row>
    <row r="132" spans="1:4" ht="16.5" customHeight="1">
      <c r="A132" s="5" t="s">
        <v>112</v>
      </c>
      <c r="B132" s="7">
        <v>0</v>
      </c>
      <c r="C132" s="7">
        <v>0</v>
      </c>
      <c r="D132" s="7">
        <f t="shared" si="8"/>
        <v>0</v>
      </c>
    </row>
    <row r="133" spans="1:4" ht="16.5" customHeight="1">
      <c r="A133" s="5" t="s">
        <v>113</v>
      </c>
      <c r="B133" s="6">
        <f>B134+B135</f>
        <v>0</v>
      </c>
      <c r="C133" s="6">
        <f>C134+C135</f>
        <v>0</v>
      </c>
      <c r="D133" s="6">
        <f>D134+D135</f>
        <v>0</v>
      </c>
    </row>
    <row r="134" spans="1:4" ht="16.5" customHeight="1">
      <c r="A134" s="5" t="s">
        <v>114</v>
      </c>
      <c r="B134" s="7">
        <v>0</v>
      </c>
      <c r="C134" s="7">
        <v>0</v>
      </c>
      <c r="D134" s="7">
        <f>SUM(B134-C134)</f>
        <v>0</v>
      </c>
    </row>
    <row r="135" spans="1:4" ht="16.5" customHeight="1">
      <c r="A135" s="5" t="s">
        <v>115</v>
      </c>
      <c r="B135" s="7">
        <v>0</v>
      </c>
      <c r="C135" s="7">
        <v>0</v>
      </c>
      <c r="D135" s="7">
        <f>SUM(B135-C135)</f>
        <v>0</v>
      </c>
    </row>
    <row r="136" spans="1:4" ht="16.5" customHeight="1">
      <c r="A136" s="5" t="s">
        <v>116</v>
      </c>
      <c r="B136" s="6">
        <f>B137+B138+B139+B140+B141+B142</f>
        <v>0</v>
      </c>
      <c r="C136" s="6">
        <f>C137+C138+C139+C140+C141+C142</f>
        <v>0</v>
      </c>
      <c r="D136" s="6">
        <f>D137+D138+D139+D140+D141+D142</f>
        <v>0</v>
      </c>
    </row>
    <row r="137" spans="1:4" ht="16.5" customHeight="1">
      <c r="A137" s="5" t="s">
        <v>117</v>
      </c>
      <c r="B137" s="7">
        <v>0</v>
      </c>
      <c r="C137" s="7">
        <v>0</v>
      </c>
      <c r="D137" s="7">
        <f t="shared" ref="D137:D142" si="9">SUM(B137-C137)</f>
        <v>0</v>
      </c>
    </row>
    <row r="138" spans="1:4" ht="16.5" customHeight="1">
      <c r="A138" s="5" t="s">
        <v>118</v>
      </c>
      <c r="B138" s="7">
        <v>0</v>
      </c>
      <c r="C138" s="7">
        <v>0</v>
      </c>
      <c r="D138" s="7">
        <f t="shared" si="9"/>
        <v>0</v>
      </c>
    </row>
    <row r="139" spans="1:4" ht="16.5" customHeight="1">
      <c r="A139" s="5" t="s">
        <v>119</v>
      </c>
      <c r="B139" s="7">
        <v>0</v>
      </c>
      <c r="C139" s="7">
        <v>0</v>
      </c>
      <c r="D139" s="7">
        <f t="shared" si="9"/>
        <v>0</v>
      </c>
    </row>
    <row r="140" spans="1:4" ht="16.5" customHeight="1">
      <c r="A140" s="5" t="s">
        <v>120</v>
      </c>
      <c r="B140" s="7">
        <v>0</v>
      </c>
      <c r="C140" s="7">
        <v>0</v>
      </c>
      <c r="D140" s="7">
        <f t="shared" si="9"/>
        <v>0</v>
      </c>
    </row>
    <row r="141" spans="1:4" ht="16.5" customHeight="1">
      <c r="A141" s="5" t="s">
        <v>121</v>
      </c>
      <c r="B141" s="7">
        <v>0</v>
      </c>
      <c r="C141" s="7">
        <v>0</v>
      </c>
      <c r="D141" s="7">
        <f t="shared" si="9"/>
        <v>0</v>
      </c>
    </row>
    <row r="142" spans="1:4" ht="16.5" customHeight="1">
      <c r="A142" s="5" t="s">
        <v>122</v>
      </c>
      <c r="B142" s="7">
        <v>0</v>
      </c>
      <c r="C142" s="7">
        <v>0</v>
      </c>
      <c r="D142" s="7">
        <f t="shared" si="9"/>
        <v>0</v>
      </c>
    </row>
    <row r="143" spans="1:4" ht="16.5" customHeight="1">
      <c r="A143" s="5" t="s">
        <v>123</v>
      </c>
      <c r="B143" s="6">
        <f>B144+B145</f>
        <v>0</v>
      </c>
      <c r="C143" s="6">
        <f>C144+C145</f>
        <v>0</v>
      </c>
      <c r="D143" s="6">
        <f>D144+D145</f>
        <v>0</v>
      </c>
    </row>
    <row r="144" spans="1:4" ht="16.5" customHeight="1">
      <c r="A144" s="5" t="s">
        <v>124</v>
      </c>
      <c r="B144" s="7">
        <v>0</v>
      </c>
      <c r="C144" s="7">
        <v>0</v>
      </c>
      <c r="D144" s="7">
        <f>SUM(B144-C144)</f>
        <v>0</v>
      </c>
    </row>
    <row r="145" spans="1:4" ht="16.5" customHeight="1">
      <c r="A145" s="5" t="s">
        <v>125</v>
      </c>
      <c r="B145" s="7">
        <v>0</v>
      </c>
      <c r="C145" s="7">
        <v>0</v>
      </c>
      <c r="D145" s="7">
        <f>SUM(B145-C145)</f>
        <v>0</v>
      </c>
    </row>
    <row r="146" spans="1:4" ht="16.5" customHeight="1">
      <c r="A146" s="5" t="s">
        <v>126</v>
      </c>
      <c r="B146" s="6">
        <f>B147+B150</f>
        <v>0</v>
      </c>
      <c r="C146" s="6">
        <f>C147+C150</f>
        <v>0</v>
      </c>
      <c r="D146" s="6">
        <f>D147+D150</f>
        <v>0</v>
      </c>
    </row>
    <row r="147" spans="1:4" ht="16.5" customHeight="1">
      <c r="A147" s="5" t="s">
        <v>127</v>
      </c>
      <c r="B147" s="6">
        <f>B148+B149</f>
        <v>0</v>
      </c>
      <c r="C147" s="6">
        <f>C148+C149</f>
        <v>0</v>
      </c>
      <c r="D147" s="6">
        <f>D148+D149</f>
        <v>0</v>
      </c>
    </row>
    <row r="148" spans="1:4" ht="16.5" customHeight="1">
      <c r="A148" s="5" t="s">
        <v>128</v>
      </c>
      <c r="B148" s="7">
        <v>0</v>
      </c>
      <c r="C148" s="7">
        <v>0</v>
      </c>
      <c r="D148" s="7">
        <f>SUM(B148-C148)</f>
        <v>0</v>
      </c>
    </row>
    <row r="149" spans="1:4" ht="16.5" customHeight="1">
      <c r="A149" s="5" t="s">
        <v>129</v>
      </c>
      <c r="B149" s="7">
        <v>0</v>
      </c>
      <c r="C149" s="7">
        <v>0</v>
      </c>
      <c r="D149" s="7">
        <f>SUM(B149-C149)</f>
        <v>0</v>
      </c>
    </row>
    <row r="150" spans="1:4" ht="16.5" customHeight="1">
      <c r="A150" s="5" t="s">
        <v>130</v>
      </c>
      <c r="B150" s="6">
        <f>B151+B152</f>
        <v>0</v>
      </c>
      <c r="C150" s="6">
        <f>C151+C152</f>
        <v>0</v>
      </c>
      <c r="D150" s="6">
        <f>D151+D152</f>
        <v>0</v>
      </c>
    </row>
    <row r="151" spans="1:4" ht="16.5" customHeight="1">
      <c r="A151" s="5" t="s">
        <v>131</v>
      </c>
      <c r="B151" s="7">
        <v>0</v>
      </c>
      <c r="C151" s="7">
        <v>0</v>
      </c>
      <c r="D151" s="7">
        <f>SUM(B151-C151)</f>
        <v>0</v>
      </c>
    </row>
    <row r="152" spans="1:4" ht="16.5" customHeight="1">
      <c r="A152" s="5" t="s">
        <v>145</v>
      </c>
      <c r="B152" s="7">
        <v>0</v>
      </c>
      <c r="C152" s="7">
        <v>0</v>
      </c>
      <c r="D152" s="7">
        <f>SUM(B152-C152)</f>
        <v>0</v>
      </c>
    </row>
    <row r="153" spans="1:4" ht="16.5" customHeight="1">
      <c r="A153" s="5" t="s">
        <v>132</v>
      </c>
      <c r="B153" s="6">
        <f>B154+B158</f>
        <v>0</v>
      </c>
      <c r="C153" s="6">
        <f>C154+C158</f>
        <v>0</v>
      </c>
      <c r="D153" s="6">
        <f>D154+D158</f>
        <v>0</v>
      </c>
    </row>
    <row r="154" spans="1:4" ht="16.5" customHeight="1">
      <c r="A154" s="5" t="s">
        <v>133</v>
      </c>
      <c r="B154" s="6">
        <f>B155+B156+B157</f>
        <v>0</v>
      </c>
      <c r="C154" s="6">
        <f>C155+C156+C157</f>
        <v>0</v>
      </c>
      <c r="D154" s="6">
        <f>D155+D156+D157</f>
        <v>0</v>
      </c>
    </row>
    <row r="155" spans="1:4" ht="16.5" customHeight="1">
      <c r="A155" s="5" t="s">
        <v>134</v>
      </c>
      <c r="B155" s="7">
        <v>0</v>
      </c>
      <c r="C155" s="7">
        <v>0</v>
      </c>
      <c r="D155" s="7">
        <f>SUM(B155-C155)</f>
        <v>0</v>
      </c>
    </row>
    <row r="156" spans="1:4" ht="16.5" customHeight="1">
      <c r="A156" s="5" t="s">
        <v>135</v>
      </c>
      <c r="B156" s="7">
        <v>0</v>
      </c>
      <c r="C156" s="7">
        <v>0</v>
      </c>
      <c r="D156" s="7">
        <f>SUM(B156-C156)</f>
        <v>0</v>
      </c>
    </row>
    <row r="157" spans="1:4" ht="16.5" customHeight="1">
      <c r="A157" s="5" t="s">
        <v>136</v>
      </c>
      <c r="B157" s="7">
        <v>0</v>
      </c>
      <c r="C157" s="7">
        <v>0</v>
      </c>
      <c r="D157" s="7">
        <f>SUM(B157-C157)</f>
        <v>0</v>
      </c>
    </row>
    <row r="158" spans="1:4" ht="16.5" customHeight="1">
      <c r="A158" s="5" t="s">
        <v>137</v>
      </c>
      <c r="B158" s="6">
        <f>B159</f>
        <v>0</v>
      </c>
      <c r="C158" s="6">
        <f>C159</f>
        <v>0</v>
      </c>
      <c r="D158" s="6">
        <f>D159</f>
        <v>0</v>
      </c>
    </row>
    <row r="159" spans="1:4" ht="16.5" customHeight="1">
      <c r="A159" s="5" t="s">
        <v>138</v>
      </c>
      <c r="B159" s="7">
        <v>0</v>
      </c>
      <c r="C159" s="7">
        <v>0</v>
      </c>
      <c r="D159" s="7">
        <f>SUM(B159-C159)</f>
        <v>0</v>
      </c>
    </row>
    <row r="160" spans="1:4" ht="16.5" customHeight="1">
      <c r="A160" s="5" t="s">
        <v>139</v>
      </c>
      <c r="B160" s="7">
        <v>9363098</v>
      </c>
      <c r="C160" s="7">
        <v>18713737</v>
      </c>
      <c r="D160" s="7">
        <f>SUM(B160-C160)</f>
        <v>-9350639</v>
      </c>
    </row>
    <row r="161" spans="1:4" ht="16.5" customHeight="1">
      <c r="A161" s="8" t="s">
        <v>140</v>
      </c>
      <c r="B161" s="6">
        <f>B65+B121+B124+B146+B153+B160</f>
        <v>310363098</v>
      </c>
      <c r="C161" s="6">
        <f>C65+C121+C124+C146+C153+C160</f>
        <v>469283737</v>
      </c>
      <c r="D161" s="6">
        <f>D65+D121+D124+D146+D153+D160</f>
        <v>-158920639</v>
      </c>
    </row>
    <row r="162" spans="1:4">
      <c r="B162" s="24">
        <f>SUM(B64-B161)</f>
        <v>0</v>
      </c>
      <c r="C162" s="24">
        <f>SUM(C64-C161)</f>
        <v>0</v>
      </c>
    </row>
  </sheetData>
  <protectedRanges>
    <protectedRange sqref="D67:D69 D71:D75 D77:D93 D95:D112 D114:D120 D123 D126:D132 D134:D135 D137:D142 D144:D145 D148:D149 D151:D152 D155:D157 D159:D160 D14:D16 D18:D20 D22:D27 D30:D36 D38:D39 D48:D50 D53:D54 D56:D57 D60:D63 D8:D11 D41:D46" name="범위1_1"/>
    <protectedRange sqref="C126:C132 C134:C135 C137:C142 C144:C145 C148:C149 C151:C152 C155:C157 C159:C160" name="범위3_1_2"/>
    <protectedRange sqref="B67:B69 B71:B75 B77:B93 B95:B110" name="범위2_1_1_1"/>
    <protectedRange sqref="B8:B11 B14:B16 B18:B20 B22:B27 B30:B36 B38:B39 B41:B46 B48:B50 B53:B54 B56:B57 B60:B63" name="범위1_1_1_1"/>
    <protectedRange sqref="B114:B120 B123 B126:B132 B134:B135 B137:B142 B144:B145 B148:B149 B151:B152 B155:B157 B159:B160 B111:B112" name="범위3_1_1_1"/>
    <protectedRange sqref="C8:C11" name="범위1_1_3"/>
    <protectedRange sqref="C14:C16" name="범위1_1_4"/>
    <protectedRange sqref="C22:C27" name="범위1_1_5"/>
    <protectedRange sqref="C63" name="범위1_1_6"/>
    <protectedRange sqref="C67:C69" name="범위2_1_1"/>
    <protectedRange sqref="C71:C75" name="범위2_1_3"/>
    <protectedRange sqref="C77:C93" name="범위2_1_4"/>
    <protectedRange sqref="C95:C110" name="범위2_1_6"/>
    <protectedRange sqref="C111:C112" name="범위3_1_3"/>
    <protectedRange sqref="C114:C120" name="범위3_1_4"/>
    <protectedRange sqref="C123" name="범위3_1_5"/>
  </protectedRanges>
  <mergeCells count="2">
    <mergeCell ref="A1:D1"/>
    <mergeCell ref="A2:D2"/>
  </mergeCells>
  <phoneticPr fontId="3" type="noConversion"/>
  <dataValidations count="1">
    <dataValidation type="custom" allowBlank="1" showInputMessage="1" showErrorMessage="1" sqref="B6:D161">
      <formula1>ISNUMBER(B6:B161)</formula1>
    </dataValidation>
  </dataValidations>
  <pageMargins left="1.4960629921259843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표지</vt:lpstr>
      <vt:lpstr>총괄</vt:lpstr>
      <vt:lpstr>2019년 추경예산서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조홍순</cp:lastModifiedBy>
  <cp:lastPrinted>2020-02-13T07:53:24Z</cp:lastPrinted>
  <dcterms:created xsi:type="dcterms:W3CDTF">2014-10-22T04:05:33Z</dcterms:created>
  <dcterms:modified xsi:type="dcterms:W3CDTF">2020-02-13T07:53:33Z</dcterms:modified>
</cp:coreProperties>
</file>